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shmaelcommunitycouncil-my.sharepoint.com/personal/clerk_stishmaelscc_org_uk/Documents/QB/"/>
    </mc:Choice>
  </mc:AlternateContent>
  <xr:revisionPtr revIDLastSave="94" documentId="8_{9CC77AFC-AB1F-4DEF-913A-5B5E0159A361}" xr6:coauthVersionLast="47" xr6:coauthVersionMax="47" xr10:uidLastSave="{41EF8204-1172-47CD-905E-F601DF1B1250}"/>
  <bookViews>
    <workbookView xWindow="-108" yWindow="-108" windowWidth="23256" windowHeight="12456" xr2:uid="{3B7C224B-3375-4CFC-BD46-36C5BC9E27AD}"/>
  </bookViews>
  <sheets>
    <sheet name="Quar Budge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E27" i="1"/>
  <c r="I64" i="1"/>
  <c r="H64" i="1"/>
  <c r="G64" i="1"/>
  <c r="F64" i="1"/>
  <c r="E64" i="1"/>
  <c r="D64" i="1"/>
  <c r="F9" i="1"/>
  <c r="B51" i="1"/>
  <c r="C20" i="1"/>
  <c r="C51" i="1"/>
  <c r="F8" i="1" l="1"/>
  <c r="G8" i="1" s="1"/>
  <c r="G9" i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3" i="1"/>
  <c r="F27" i="1" s="1"/>
  <c r="G24" i="1"/>
  <c r="G25" i="1"/>
  <c r="F20" i="1" l="1"/>
  <c r="G20" i="1"/>
  <c r="B20" i="1" l="1"/>
  <c r="D20" i="1" s="1"/>
  <c r="C27" i="1" l="1"/>
  <c r="E20" i="1" l="1"/>
  <c r="A15" i="1"/>
  <c r="A13" i="1"/>
  <c r="A10" i="1"/>
</calcChain>
</file>

<file path=xl/sharedStrings.xml><?xml version="1.0" encoding="utf-8"?>
<sst xmlns="http://schemas.openxmlformats.org/spreadsheetml/2006/main" count="82" uniqueCount="61">
  <si>
    <t>St Ishmaels Community Council</t>
  </si>
  <si>
    <t>Precept</t>
  </si>
  <si>
    <t>Description</t>
  </si>
  <si>
    <t>Staffing</t>
  </si>
  <si>
    <t>General Expenditure</t>
  </si>
  <si>
    <t>Parks, Footpaths and Open Spaces</t>
  </si>
  <si>
    <t>Donations</t>
  </si>
  <si>
    <t>Insurance</t>
  </si>
  <si>
    <t>Councillor Allowances</t>
  </si>
  <si>
    <t>Contingency</t>
  </si>
  <si>
    <t>Spent</t>
  </si>
  <si>
    <t>Budget</t>
  </si>
  <si>
    <t>Expenditure</t>
  </si>
  <si>
    <t>% spend</t>
  </si>
  <si>
    <t>Committed</t>
  </si>
  <si>
    <t>Total</t>
  </si>
  <si>
    <t>Variance</t>
  </si>
  <si>
    <t>Christmas</t>
  </si>
  <si>
    <t>VAT payments (out)</t>
  </si>
  <si>
    <t>VAT reclaims (in)</t>
  </si>
  <si>
    <t>Other</t>
  </si>
  <si>
    <t>Interest</t>
  </si>
  <si>
    <t>Use of Reserves</t>
  </si>
  <si>
    <t>VAT</t>
  </si>
  <si>
    <t>£5000 - Ferryside Play Area</t>
  </si>
  <si>
    <t>Training</t>
  </si>
  <si>
    <t>£700 - Stish Start Up Fund</t>
  </si>
  <si>
    <t>Payments</t>
  </si>
  <si>
    <t>Income</t>
  </si>
  <si>
    <t>To spend</t>
  </si>
  <si>
    <t>£5000 – Amenity Maintenance</t>
  </si>
  <si>
    <t>Opening Balance 1st April 2025</t>
  </si>
  <si>
    <t>Salem Cemetery Breakdown</t>
  </si>
  <si>
    <t>IN</t>
  </si>
  <si>
    <t>OUT</t>
  </si>
  <si>
    <t>Grass Cutting</t>
  </si>
  <si>
    <t>Bank Balance</t>
  </si>
  <si>
    <t>Salem Cemetery</t>
  </si>
  <si>
    <t>Maintenance</t>
  </si>
  <si>
    <t>Comments</t>
  </si>
  <si>
    <t>Cemetery</t>
  </si>
  <si>
    <t>Total Expenditure</t>
  </si>
  <si>
    <t>Internment fees</t>
  </si>
  <si>
    <t>Opening Balance 1st April 2026</t>
  </si>
  <si>
    <t>2026-27 Priorities for reserves</t>
  </si>
  <si>
    <t>Ferryside Village Hall</t>
  </si>
  <si>
    <t>Closing Balance 31st March 2027</t>
  </si>
  <si>
    <t>2026-27 Financial Year</t>
  </si>
  <si>
    <t>Name</t>
  </si>
  <si>
    <t>Date</t>
  </si>
  <si>
    <t>CCC</t>
  </si>
  <si>
    <t>1/3 Precept pmt</t>
  </si>
  <si>
    <t>Barclays</t>
  </si>
  <si>
    <t>HMRC VAT</t>
  </si>
  <si>
    <t>Inc 303.88 Employers NIC</t>
  </si>
  <si>
    <t>Balance 1st April 2026</t>
  </si>
  <si>
    <t>Unkown</t>
  </si>
  <si>
    <t>AM Smith</t>
  </si>
  <si>
    <t>Internment</t>
  </si>
  <si>
    <t>2/3 Precept pmt</t>
  </si>
  <si>
    <t>Total Income since 1st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</si>
</sst>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3" formatCode="_-* #,##0.00_-;\-* #,##0.00_-;_-* &quot;-&quot;??_-;_-@_-"/>
    <numFmt numFmtId="164" formatCode="&quot;£&quot;#,##0.00"/>
    <numFmt numFmtId="165" formatCode="&quot;£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0" fillId="0" borderId="1" xfId="0" applyBorder="1"/>
    <xf numFmtId="6" fontId="2" fillId="0" borderId="0" xfId="0" applyNumberFormat="1" applyFont="1"/>
    <xf numFmtId="164" fontId="2" fillId="2" borderId="1" xfId="0" applyNumberFormat="1" applyFont="1" applyFill="1" applyBorder="1"/>
    <xf numFmtId="10" fontId="0" fillId="2" borderId="1" xfId="0" applyNumberFormat="1" applyFill="1" applyBorder="1"/>
    <xf numFmtId="164" fontId="0" fillId="2" borderId="1" xfId="0" applyNumberFormat="1" applyFill="1" applyBorder="1"/>
    <xf numFmtId="0" fontId="2" fillId="2" borderId="1" xfId="0" applyFont="1" applyFill="1" applyBorder="1"/>
    <xf numFmtId="10" fontId="2" fillId="2" borderId="1" xfId="0" applyNumberFormat="1" applyFont="1" applyFill="1" applyBorder="1"/>
    <xf numFmtId="0" fontId="3" fillId="3" borderId="1" xfId="0" applyFont="1" applyFill="1" applyBorder="1"/>
    <xf numFmtId="0" fontId="0" fillId="2" borderId="0" xfId="0" applyFill="1"/>
    <xf numFmtId="0" fontId="4" fillId="0" borderId="0" xfId="0" applyFont="1"/>
    <xf numFmtId="0" fontId="4" fillId="0" borderId="0" xfId="0" applyFont="1" applyAlignment="1">
      <alignment horizontal="right"/>
    </xf>
    <xf numFmtId="6" fontId="4" fillId="0" borderId="0" xfId="0" applyNumberFormat="1" applyFont="1"/>
    <xf numFmtId="0" fontId="5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164" fontId="4" fillId="2" borderId="1" xfId="0" applyNumberFormat="1" applyFont="1" applyFill="1" applyBorder="1"/>
    <xf numFmtId="10" fontId="5" fillId="2" borderId="1" xfId="0" applyNumberFormat="1" applyFont="1" applyFill="1" applyBorder="1"/>
    <xf numFmtId="164" fontId="5" fillId="2" borderId="1" xfId="0" applyNumberFormat="1" applyFont="1" applyFill="1" applyBorder="1"/>
    <xf numFmtId="0" fontId="5" fillId="2" borderId="0" xfId="0" applyFont="1" applyFill="1"/>
    <xf numFmtId="0" fontId="5" fillId="0" borderId="1" xfId="0" applyFont="1" applyBorder="1"/>
    <xf numFmtId="0" fontId="5" fillId="2" borderId="1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4" fontId="5" fillId="2" borderId="0" xfId="0" applyNumberFormat="1" applyFont="1" applyFill="1"/>
    <xf numFmtId="0" fontId="4" fillId="0" borderId="1" xfId="0" applyFont="1" applyBorder="1"/>
    <xf numFmtId="0" fontId="5" fillId="0" borderId="1" xfId="0" applyFont="1" applyBorder="1" applyAlignment="1">
      <alignment horizontal="justify" vertical="center"/>
    </xf>
    <xf numFmtId="164" fontId="4" fillId="0" borderId="1" xfId="0" applyNumberFormat="1" applyFont="1" applyBorder="1"/>
    <xf numFmtId="43" fontId="5" fillId="0" borderId="1" xfId="1" applyFont="1" applyFill="1" applyBorder="1"/>
    <xf numFmtId="0" fontId="4" fillId="0" borderId="1" xfId="0" applyFont="1" applyBorder="1" applyAlignment="1">
      <alignment horizontal="justify" vertical="center"/>
    </xf>
    <xf numFmtId="0" fontId="3" fillId="0" borderId="0" xfId="0" applyFont="1"/>
    <xf numFmtId="4" fontId="0" fillId="0" borderId="0" xfId="0" applyNumberFormat="1"/>
    <xf numFmtId="0" fontId="4" fillId="2" borderId="2" xfId="0" applyFont="1" applyFill="1" applyBorder="1"/>
    <xf numFmtId="164" fontId="5" fillId="2" borderId="2" xfId="0" applyNumberFormat="1" applyFont="1" applyFill="1" applyBorder="1"/>
    <xf numFmtId="164" fontId="0" fillId="2" borderId="2" xfId="0" applyNumberFormat="1" applyFill="1" applyBorder="1"/>
    <xf numFmtId="164" fontId="2" fillId="2" borderId="2" xfId="0" applyNumberFormat="1" applyFont="1" applyFill="1" applyBorder="1"/>
    <xf numFmtId="10" fontId="5" fillId="0" borderId="1" xfId="0" applyNumberFormat="1" applyFont="1" applyBorder="1"/>
    <xf numFmtId="6" fontId="2" fillId="0" borderId="1" xfId="0" applyNumberFormat="1" applyFont="1" applyBorder="1"/>
    <xf numFmtId="8" fontId="0" fillId="0" borderId="1" xfId="0" applyNumberFormat="1" applyBorder="1"/>
    <xf numFmtId="2" fontId="0" fillId="0" borderId="1" xfId="0" applyNumberFormat="1" applyBorder="1"/>
    <xf numFmtId="8" fontId="2" fillId="0" borderId="1" xfId="0" applyNumberFormat="1" applyFont="1" applyBorder="1"/>
    <xf numFmtId="2" fontId="2" fillId="0" borderId="1" xfId="0" applyNumberFormat="1" applyFont="1" applyBorder="1"/>
    <xf numFmtId="4" fontId="2" fillId="0" borderId="1" xfId="0" applyNumberFormat="1" applyFont="1" applyBorder="1"/>
    <xf numFmtId="6" fontId="4" fillId="0" borderId="1" xfId="1" applyNumberFormat="1" applyFont="1" applyFill="1" applyBorder="1"/>
    <xf numFmtId="164" fontId="2" fillId="0" borderId="1" xfId="0" applyNumberFormat="1" applyFont="1" applyBorder="1"/>
    <xf numFmtId="43" fontId="1" fillId="0" borderId="1" xfId="1" applyFont="1" applyFill="1" applyBorder="1"/>
    <xf numFmtId="164" fontId="0" fillId="0" borderId="1" xfId="0" applyNumberFormat="1" applyBorder="1"/>
    <xf numFmtId="164" fontId="5" fillId="0" borderId="1" xfId="0" applyNumberFormat="1" applyFont="1" applyBorder="1"/>
    <xf numFmtId="164" fontId="0" fillId="0" borderId="1" xfId="0" applyNumberFormat="1" applyBorder="1" applyAlignment="1">
      <alignment wrapText="1"/>
    </xf>
    <xf numFmtId="0" fontId="2" fillId="0" borderId="1" xfId="0" applyFont="1" applyBorder="1"/>
    <xf numFmtId="43" fontId="0" fillId="0" borderId="0" xfId="1" applyFont="1"/>
    <xf numFmtId="43" fontId="2" fillId="0" borderId="1" xfId="1" applyFont="1" applyBorder="1"/>
    <xf numFmtId="43" fontId="0" fillId="0" borderId="1" xfId="1" applyFont="1" applyBorder="1"/>
    <xf numFmtId="14" fontId="0" fillId="0" borderId="1" xfId="0" applyNumberFormat="1" applyBorder="1"/>
    <xf numFmtId="43" fontId="0" fillId="0" borderId="1" xfId="1" applyFont="1" applyFill="1" applyBorder="1"/>
    <xf numFmtId="0" fontId="5" fillId="0" borderId="1" xfId="0" applyFont="1" applyFill="1" applyBorder="1"/>
    <xf numFmtId="165" fontId="0" fillId="0" borderId="1" xfId="0" applyNumberFormat="1" applyFill="1" applyBorder="1"/>
    <xf numFmtId="0" fontId="0" fillId="0" borderId="1" xfId="0" applyFill="1" applyBorder="1"/>
    <xf numFmtId="0" fontId="4" fillId="0" borderId="1" xfId="0" applyFont="1" applyFill="1" applyBorder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8" fontId="2" fillId="0" borderId="1" xfId="0" applyNumberFormat="1" applyFont="1" applyBorder="1" applyAlignment="1">
      <alignment horizontal="left"/>
    </xf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lerk\Documents\Finance\St%20Ish%20Accounts%20Spreadsheet%20-%203.xlsx" TargetMode="External"/><Relationship Id="rId1" Type="http://schemas.openxmlformats.org/officeDocument/2006/relationships/externalLinkPath" Target="file:///C:\Users\Clerk\Documents\Finance\St%20Ish%20Accounts%20Spreadsheet%20-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6-17"/>
      <sheetName val="2017-18"/>
      <sheetName val="2018-19"/>
      <sheetName val="2019-20"/>
      <sheetName val="Bank Account Data"/>
      <sheetName val="2020-21"/>
      <sheetName val="2021-22"/>
      <sheetName val="2022-23"/>
      <sheetName val="VAT 22-23"/>
      <sheetName val="2023-24"/>
      <sheetName val="VAT 20-21"/>
      <sheetName val="VAT 19-20"/>
      <sheetName val="cheques"/>
      <sheetName val="S137"/>
      <sheetName val="Asset Register"/>
      <sheetName val="Bank Reconcilliation"/>
      <sheetName val="Budget Report"/>
      <sheetName val="Budget Report 20-21"/>
      <sheetName val="Budget 21-22"/>
      <sheetName val="Budget 22-23"/>
    </sheetNames>
    <sheetDataSet>
      <sheetData sheetId="0"/>
      <sheetData sheetId="1"/>
      <sheetData sheetId="2"/>
      <sheetData sheetId="3">
        <row r="1">
          <cell r="K1" t="str">
            <v>Admin</v>
          </cell>
          <cell r="O1" t="str">
            <v>Public Lighting</v>
          </cell>
          <cell r="Q1" t="str">
            <v>Community Halls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D7CC-319A-4407-9DFE-D6D874DC2745}">
  <sheetPr>
    <pageSetUpPr fitToPage="1"/>
  </sheetPr>
  <dimension ref="A1:I64"/>
  <sheetViews>
    <sheetView tabSelected="1" zoomScale="92" workbookViewId="0">
      <selection activeCell="C1" sqref="C1"/>
    </sheetView>
  </sheetViews>
  <sheetFormatPr defaultRowHeight="14.4" x14ac:dyDescent="0.3"/>
  <cols>
    <col min="1" max="1" width="36.44140625" bestFit="1" customWidth="1"/>
    <col min="2" max="2" width="16.33203125" bestFit="1" customWidth="1"/>
    <col min="3" max="3" width="11.44140625" bestFit="1" customWidth="1"/>
    <col min="4" max="4" width="12.44140625" customWidth="1"/>
    <col min="5" max="5" width="12.21875" customWidth="1"/>
    <col min="6" max="6" width="18.109375" bestFit="1" customWidth="1"/>
    <col min="7" max="7" width="10.88671875" bestFit="1" customWidth="1"/>
    <col min="8" max="8" width="22.77734375" bestFit="1" customWidth="1"/>
    <col min="9" max="9" width="10.88671875" bestFit="1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</row>
    <row r="2" spans="1:8" x14ac:dyDescent="0.3">
      <c r="A2" s="1"/>
      <c r="B2" s="1"/>
      <c r="C2" s="1"/>
      <c r="D2" s="1"/>
      <c r="E2" s="1"/>
    </row>
    <row r="3" spans="1:8" x14ac:dyDescent="0.3">
      <c r="A3" s="1" t="s">
        <v>47</v>
      </c>
      <c r="B3" s="1"/>
      <c r="C3" s="1"/>
      <c r="D3" s="1" t="s">
        <v>1</v>
      </c>
      <c r="E3" s="3">
        <v>42848</v>
      </c>
    </row>
    <row r="4" spans="1:8" x14ac:dyDescent="0.3">
      <c r="A4" s="1"/>
      <c r="B4" s="1"/>
      <c r="C4" s="1"/>
      <c r="D4" s="1"/>
      <c r="E4" s="3"/>
    </row>
    <row r="5" spans="1:8" s="14" customFormat="1" x14ac:dyDescent="0.3">
      <c r="A5" s="11"/>
      <c r="B5" s="11"/>
      <c r="C5" s="11"/>
      <c r="D5" s="12" t="s">
        <v>43</v>
      </c>
      <c r="E5" s="13">
        <v>50453.3</v>
      </c>
    </row>
    <row r="6" spans="1:8" s="14" customFormat="1" x14ac:dyDescent="0.3">
      <c r="A6" s="11"/>
      <c r="B6" s="11"/>
      <c r="C6" s="11"/>
      <c r="D6" s="11"/>
      <c r="E6" s="11"/>
    </row>
    <row r="7" spans="1:8" s="14" customFormat="1" x14ac:dyDescent="0.3">
      <c r="A7" s="60" t="s">
        <v>2</v>
      </c>
      <c r="B7" s="60" t="s">
        <v>11</v>
      </c>
      <c r="C7" s="16" t="s">
        <v>12</v>
      </c>
      <c r="D7" s="15" t="s">
        <v>13</v>
      </c>
      <c r="E7" s="17" t="s">
        <v>14</v>
      </c>
      <c r="F7" s="15" t="s">
        <v>15</v>
      </c>
      <c r="G7" s="34" t="s">
        <v>16</v>
      </c>
      <c r="H7" s="27" t="s">
        <v>39</v>
      </c>
    </row>
    <row r="8" spans="1:8" s="14" customFormat="1" x14ac:dyDescent="0.3">
      <c r="A8" s="57" t="s">
        <v>3</v>
      </c>
      <c r="B8" s="58">
        <v>9300</v>
      </c>
      <c r="C8" s="61">
        <v>4831.7</v>
      </c>
      <c r="D8" s="20">
        <f>C8/B8</f>
        <v>0.51953763440860212</v>
      </c>
      <c r="E8" s="21"/>
      <c r="F8" s="4">
        <f>C8+E8</f>
        <v>4831.7</v>
      </c>
      <c r="G8" s="35">
        <f>B8-F8</f>
        <v>4468.3</v>
      </c>
      <c r="H8" s="23" t="s">
        <v>54</v>
      </c>
    </row>
    <row r="9" spans="1:8" s="14" customFormat="1" x14ac:dyDescent="0.3">
      <c r="A9" s="57" t="s">
        <v>4</v>
      </c>
      <c r="B9" s="58">
        <v>2000</v>
      </c>
      <c r="C9" s="61">
        <v>293.19</v>
      </c>
      <c r="D9" s="20">
        <f t="shared" ref="D9:D18" si="0">C9/B9</f>
        <v>0.146595</v>
      </c>
      <c r="E9" s="21"/>
      <c r="F9" s="4">
        <f>C9+E9</f>
        <v>293.19</v>
      </c>
      <c r="G9" s="35">
        <f>B9-F9</f>
        <v>1706.81</v>
      </c>
      <c r="H9" s="23"/>
    </row>
    <row r="10" spans="1:8" s="14" customFormat="1" x14ac:dyDescent="0.3">
      <c r="A10" s="57" t="str">
        <f>'[1]2019-20'!K1</f>
        <v>Admin</v>
      </c>
      <c r="B10" s="58">
        <v>2000</v>
      </c>
      <c r="C10" s="61">
        <v>1474.2</v>
      </c>
      <c r="D10" s="20">
        <f t="shared" si="0"/>
        <v>0.73709999999999998</v>
      </c>
      <c r="E10" s="21"/>
      <c r="F10" s="4">
        <f>C10+E10</f>
        <v>1474.2</v>
      </c>
      <c r="G10" s="35">
        <f>B10-F10</f>
        <v>525.79999999999995</v>
      </c>
      <c r="H10" s="23"/>
    </row>
    <row r="11" spans="1:8" s="14" customFormat="1" x14ac:dyDescent="0.3">
      <c r="A11" s="57" t="s">
        <v>5</v>
      </c>
      <c r="B11" s="58">
        <v>17626</v>
      </c>
      <c r="C11" s="61">
        <v>10044.549999999999</v>
      </c>
      <c r="D11" s="38">
        <f t="shared" si="0"/>
        <v>0.56987121298082377</v>
      </c>
      <c r="E11" s="21"/>
      <c r="F11" s="4">
        <f>C11+E11</f>
        <v>10044.549999999999</v>
      </c>
      <c r="G11" s="35">
        <f>B11-F11</f>
        <v>7581.4500000000007</v>
      </c>
      <c r="H11" s="23"/>
    </row>
    <row r="12" spans="1:8" s="14" customFormat="1" x14ac:dyDescent="0.3">
      <c r="A12" s="57" t="s">
        <v>6</v>
      </c>
      <c r="B12" s="58">
        <v>2500</v>
      </c>
      <c r="C12" s="61">
        <v>960</v>
      </c>
      <c r="D12" s="20">
        <f t="shared" si="0"/>
        <v>0.38400000000000001</v>
      </c>
      <c r="E12" s="21"/>
      <c r="F12" s="4">
        <f>C12+E12</f>
        <v>960</v>
      </c>
      <c r="G12" s="35">
        <f>B12-F12</f>
        <v>1540</v>
      </c>
      <c r="H12" s="23"/>
    </row>
    <row r="13" spans="1:8" s="14" customFormat="1" x14ac:dyDescent="0.3">
      <c r="A13" s="57" t="str">
        <f>'[1]2019-20'!O1</f>
        <v>Public Lighting</v>
      </c>
      <c r="B13" s="58">
        <v>1900</v>
      </c>
      <c r="C13" s="61">
        <v>973.58</v>
      </c>
      <c r="D13" s="20">
        <f t="shared" si="0"/>
        <v>0.51241052631578954</v>
      </c>
      <c r="E13" s="21"/>
      <c r="F13" s="4">
        <f>C13+E13</f>
        <v>973.58</v>
      </c>
      <c r="G13" s="35">
        <f>B13-F13</f>
        <v>926.42</v>
      </c>
      <c r="H13" s="23"/>
    </row>
    <row r="14" spans="1:8" s="14" customFormat="1" x14ac:dyDescent="0.3">
      <c r="A14" s="57" t="s">
        <v>25</v>
      </c>
      <c r="B14" s="58">
        <v>300</v>
      </c>
      <c r="C14" s="61">
        <v>0</v>
      </c>
      <c r="D14" s="20">
        <f t="shared" si="0"/>
        <v>0</v>
      </c>
      <c r="E14" s="21"/>
      <c r="F14" s="4">
        <f>C14+E14</f>
        <v>0</v>
      </c>
      <c r="G14" s="35">
        <f>B14-F14</f>
        <v>300</v>
      </c>
      <c r="H14" s="23"/>
    </row>
    <row r="15" spans="1:8" s="14" customFormat="1" x14ac:dyDescent="0.3">
      <c r="A15" s="57" t="str">
        <f>'[1]2019-20'!Q1</f>
        <v>Community Halls</v>
      </c>
      <c r="B15" s="58">
        <v>1500</v>
      </c>
      <c r="C15" s="61">
        <v>1500</v>
      </c>
      <c r="D15" s="20">
        <f t="shared" si="0"/>
        <v>1</v>
      </c>
      <c r="E15" s="21"/>
      <c r="F15" s="19">
        <f>C15+E15</f>
        <v>1500</v>
      </c>
      <c r="G15" s="35">
        <f>B15-F15</f>
        <v>0</v>
      </c>
      <c r="H15" s="23"/>
    </row>
    <row r="16" spans="1:8" s="14" customFormat="1" x14ac:dyDescent="0.3">
      <c r="A16" s="57" t="s">
        <v>7</v>
      </c>
      <c r="B16" s="58">
        <v>1000</v>
      </c>
      <c r="C16" s="61">
        <v>1013.56</v>
      </c>
      <c r="D16" s="20">
        <f t="shared" si="0"/>
        <v>1.01356</v>
      </c>
      <c r="E16" s="21"/>
      <c r="F16" s="19">
        <f>C16+E16</f>
        <v>1013.56</v>
      </c>
      <c r="G16" s="35">
        <f>B16-F16</f>
        <v>-13.559999999999945</v>
      </c>
      <c r="H16" s="23"/>
    </row>
    <row r="17" spans="1:8" s="14" customFormat="1" x14ac:dyDescent="0.3">
      <c r="A17" s="57" t="s">
        <v>17</v>
      </c>
      <c r="B17" s="58">
        <v>1600</v>
      </c>
      <c r="C17" s="61">
        <v>0</v>
      </c>
      <c r="D17" s="20">
        <f t="shared" si="0"/>
        <v>0</v>
      </c>
      <c r="E17" s="21"/>
      <c r="F17" s="19">
        <f>C17+E17</f>
        <v>0</v>
      </c>
      <c r="G17" s="35">
        <f>B17-F17</f>
        <v>1600</v>
      </c>
      <c r="H17" s="23"/>
    </row>
    <row r="18" spans="1:8" x14ac:dyDescent="0.3">
      <c r="A18" s="59" t="s">
        <v>8</v>
      </c>
      <c r="B18" s="58">
        <v>1872</v>
      </c>
      <c r="C18" s="62">
        <v>0</v>
      </c>
      <c r="D18" s="5">
        <f t="shared" si="0"/>
        <v>0</v>
      </c>
      <c r="E18" s="6"/>
      <c r="F18" s="4">
        <f>C18+E18</f>
        <v>0</v>
      </c>
      <c r="G18" s="36">
        <f>B18-F18</f>
        <v>1872</v>
      </c>
      <c r="H18" s="2"/>
    </row>
    <row r="19" spans="1:8" x14ac:dyDescent="0.3">
      <c r="A19" s="59" t="s">
        <v>9</v>
      </c>
      <c r="B19" s="58">
        <v>1250</v>
      </c>
      <c r="C19" s="62">
        <v>0</v>
      </c>
      <c r="D19" s="5">
        <v>0</v>
      </c>
      <c r="E19" s="6"/>
      <c r="F19" s="4">
        <f>C19+E19</f>
        <v>0</v>
      </c>
      <c r="G19" s="36">
        <f>B19-F19</f>
        <v>1250</v>
      </c>
      <c r="H19" s="2"/>
    </row>
    <row r="20" spans="1:8" x14ac:dyDescent="0.3">
      <c r="A20" s="7"/>
      <c r="B20" s="4">
        <f>SUM(B8:B19)</f>
        <v>42848</v>
      </c>
      <c r="C20" s="29">
        <f>SUM(C8:C19)</f>
        <v>21090.780000000002</v>
      </c>
      <c r="D20" s="8">
        <f t="shared" ref="D20" si="1">C20/B20</f>
        <v>0.49222320761762517</v>
      </c>
      <c r="E20" s="4">
        <f>SUM(E8:E19)</f>
        <v>0</v>
      </c>
      <c r="F20" s="4">
        <f>SUM(F8:F19)</f>
        <v>21090.780000000002</v>
      </c>
      <c r="G20" s="37">
        <f>SUM(G8:G19)</f>
        <v>21757.219999999998</v>
      </c>
      <c r="H20" s="2"/>
    </row>
    <row r="21" spans="1:8" x14ac:dyDescent="0.3">
      <c r="C21" s="10"/>
      <c r="D21" s="10"/>
      <c r="E21" s="10"/>
      <c r="F21" s="10"/>
    </row>
    <row r="22" spans="1:8" x14ac:dyDescent="0.3">
      <c r="A22" s="2" t="s">
        <v>18</v>
      </c>
      <c r="B22" s="48"/>
      <c r="C22" s="46"/>
      <c r="D22" s="48"/>
      <c r="E22" s="48">
        <v>-610.62</v>
      </c>
      <c r="F22" s="46"/>
      <c r="G22" s="48"/>
    </row>
    <row r="23" spans="1:8" x14ac:dyDescent="0.3">
      <c r="A23" s="2" t="s">
        <v>19</v>
      </c>
      <c r="B23" s="48"/>
      <c r="C23" s="46"/>
      <c r="D23" s="48"/>
      <c r="E23" s="48">
        <v>1694.05</v>
      </c>
      <c r="F23" s="46">
        <f>C23+E23</f>
        <v>1694.05</v>
      </c>
      <c r="G23" s="48"/>
    </row>
    <row r="24" spans="1:8" x14ac:dyDescent="0.3">
      <c r="A24" s="2" t="s">
        <v>20</v>
      </c>
      <c r="B24" s="48"/>
      <c r="C24" s="46"/>
      <c r="D24" s="48"/>
      <c r="E24" s="48">
        <v>600</v>
      </c>
      <c r="F24" s="46"/>
      <c r="G24" s="48">
        <f>F24</f>
        <v>0</v>
      </c>
    </row>
    <row r="25" spans="1:8" x14ac:dyDescent="0.3">
      <c r="A25" s="2" t="s">
        <v>1</v>
      </c>
      <c r="B25" s="49"/>
      <c r="C25" s="46"/>
      <c r="D25" s="48"/>
      <c r="E25" s="48">
        <v>28565.33</v>
      </c>
      <c r="F25" s="46"/>
      <c r="G25" s="48">
        <f>B25-F25</f>
        <v>0</v>
      </c>
    </row>
    <row r="26" spans="1:8" x14ac:dyDescent="0.3">
      <c r="A26" s="2" t="s">
        <v>21</v>
      </c>
      <c r="B26" s="48"/>
      <c r="C26" s="46"/>
      <c r="D26" s="50"/>
      <c r="E26" s="48">
        <v>275.44</v>
      </c>
      <c r="F26" s="29"/>
      <c r="G26" s="48"/>
    </row>
    <row r="27" spans="1:8" x14ac:dyDescent="0.3">
      <c r="A27" s="51" t="s">
        <v>15</v>
      </c>
      <c r="B27" s="46"/>
      <c r="C27" s="46">
        <f>SUM(C22:C26)</f>
        <v>0</v>
      </c>
      <c r="D27" s="46"/>
      <c r="E27" s="46">
        <f>SUM(E22:E26)</f>
        <v>30524.2</v>
      </c>
      <c r="F27" s="46">
        <f>SUM(F22:F26)</f>
        <v>1694.05</v>
      </c>
      <c r="G27" s="46"/>
    </row>
    <row r="28" spans="1:8" s="14" customFormat="1" x14ac:dyDescent="0.3">
      <c r="C28" s="22"/>
      <c r="D28" s="22"/>
      <c r="E28" s="22"/>
      <c r="F28" s="22"/>
    </row>
    <row r="29" spans="1:8" s="14" customFormat="1" x14ac:dyDescent="0.3">
      <c r="B29" s="23" t="s">
        <v>28</v>
      </c>
      <c r="C29" s="30">
        <v>31134.82</v>
      </c>
      <c r="D29" s="18" t="s">
        <v>27</v>
      </c>
      <c r="E29" s="47">
        <v>21090.78</v>
      </c>
      <c r="F29" s="23" t="s">
        <v>40</v>
      </c>
      <c r="G29" s="57">
        <v>1225.2</v>
      </c>
    </row>
    <row r="30" spans="1:8" s="14" customFormat="1" x14ac:dyDescent="0.3">
      <c r="B30" s="23"/>
      <c r="C30" s="18"/>
      <c r="D30" s="24" t="s">
        <v>23</v>
      </c>
      <c r="E30" s="30">
        <v>1184.42</v>
      </c>
      <c r="F30" s="23"/>
      <c r="G30" s="23"/>
    </row>
    <row r="31" spans="1:8" s="14" customFormat="1" x14ac:dyDescent="0.3">
      <c r="B31" s="23"/>
      <c r="C31" s="18"/>
      <c r="D31" s="24" t="s">
        <v>22</v>
      </c>
      <c r="E31" s="30">
        <v>750</v>
      </c>
      <c r="F31" s="23"/>
      <c r="G31" s="23"/>
    </row>
    <row r="32" spans="1:8" s="14" customFormat="1" x14ac:dyDescent="0.3">
      <c r="B32" s="23"/>
      <c r="C32" s="18"/>
      <c r="D32" s="24" t="s">
        <v>41</v>
      </c>
      <c r="E32" s="30">
        <v>24250.400000000001</v>
      </c>
      <c r="F32" s="18"/>
      <c r="G32" s="23"/>
    </row>
    <row r="33" spans="1:7" s="14" customFormat="1" x14ac:dyDescent="0.3">
      <c r="B33" s="23"/>
      <c r="C33" s="18"/>
      <c r="D33" s="24" t="s">
        <v>46</v>
      </c>
      <c r="E33" s="45">
        <v>50000</v>
      </c>
      <c r="F33" s="18"/>
      <c r="G33" s="23"/>
    </row>
    <row r="34" spans="1:7" s="14" customFormat="1" x14ac:dyDescent="0.3">
      <c r="C34" s="22"/>
      <c r="D34" s="25"/>
      <c r="E34" s="26"/>
      <c r="F34" s="22"/>
    </row>
    <row r="35" spans="1:7" s="14" customFormat="1" x14ac:dyDescent="0.3">
      <c r="C35" s="22"/>
      <c r="D35" s="22"/>
      <c r="E35" s="22"/>
      <c r="F35" s="22"/>
    </row>
    <row r="36" spans="1:7" s="14" customFormat="1" x14ac:dyDescent="0.3">
      <c r="A36" s="27" t="s">
        <v>44</v>
      </c>
      <c r="B36" s="23" t="s">
        <v>10</v>
      </c>
      <c r="C36" s="18" t="s">
        <v>23</v>
      </c>
      <c r="D36" s="18" t="s">
        <v>29</v>
      </c>
      <c r="E36" s="22"/>
      <c r="F36" s="22"/>
    </row>
    <row r="37" spans="1:7" s="14" customFormat="1" x14ac:dyDescent="0.3">
      <c r="A37" s="28" t="s">
        <v>30</v>
      </c>
      <c r="B37" s="18">
        <v>0</v>
      </c>
      <c r="C37" s="18">
        <v>0</v>
      </c>
      <c r="D37" s="18">
        <v>0</v>
      </c>
      <c r="E37" s="22"/>
      <c r="F37" s="22"/>
    </row>
    <row r="38" spans="1:7" s="14" customFormat="1" x14ac:dyDescent="0.3">
      <c r="A38" s="28" t="s">
        <v>24</v>
      </c>
      <c r="B38" s="18">
        <v>0</v>
      </c>
      <c r="C38" s="18">
        <v>0</v>
      </c>
      <c r="D38" s="18">
        <v>0</v>
      </c>
      <c r="E38" s="22"/>
      <c r="F38" s="22"/>
    </row>
    <row r="39" spans="1:7" s="14" customFormat="1" x14ac:dyDescent="0.3">
      <c r="A39" s="28" t="s">
        <v>45</v>
      </c>
      <c r="B39" s="18">
        <v>750</v>
      </c>
      <c r="C39" s="18">
        <v>0</v>
      </c>
      <c r="D39" s="18">
        <v>0</v>
      </c>
      <c r="E39" s="22"/>
      <c r="F39" s="22"/>
    </row>
    <row r="40" spans="1:7" x14ac:dyDescent="0.3">
      <c r="A40" s="9" t="s">
        <v>26</v>
      </c>
      <c r="B40" s="9">
        <v>107.2</v>
      </c>
      <c r="C40" s="9">
        <v>19.04</v>
      </c>
      <c r="D40" s="9">
        <v>592.79999999999995</v>
      </c>
    </row>
    <row r="41" spans="1:7" x14ac:dyDescent="0.3">
      <c r="A41" s="32"/>
      <c r="B41" s="32"/>
      <c r="C41" s="32"/>
      <c r="D41" s="32"/>
    </row>
    <row r="42" spans="1:7" x14ac:dyDescent="0.3">
      <c r="A42" s="1" t="s">
        <v>37</v>
      </c>
      <c r="B42" s="32"/>
      <c r="C42" s="32"/>
      <c r="D42" s="32"/>
    </row>
    <row r="43" spans="1:7" x14ac:dyDescent="0.3">
      <c r="A43" s="2" t="s">
        <v>31</v>
      </c>
      <c r="B43" s="39">
        <v>15023</v>
      </c>
      <c r="C43" s="2"/>
      <c r="D43" s="2"/>
    </row>
    <row r="44" spans="1:7" x14ac:dyDescent="0.3">
      <c r="A44" s="2" t="s">
        <v>55</v>
      </c>
      <c r="B44" s="63">
        <v>15446.48</v>
      </c>
      <c r="C44" s="2"/>
      <c r="D44" s="2"/>
    </row>
    <row r="45" spans="1:7" x14ac:dyDescent="0.3">
      <c r="A45" s="31" t="s">
        <v>32</v>
      </c>
      <c r="B45" s="40" t="s">
        <v>33</v>
      </c>
      <c r="C45" s="2" t="s">
        <v>34</v>
      </c>
      <c r="D45" s="2" t="s">
        <v>36</v>
      </c>
    </row>
    <row r="46" spans="1:7" x14ac:dyDescent="0.3">
      <c r="A46" s="2" t="s">
        <v>35</v>
      </c>
      <c r="B46" s="40"/>
      <c r="C46" s="41">
        <v>1170</v>
      </c>
      <c r="D46" s="2"/>
    </row>
    <row r="47" spans="1:7" x14ac:dyDescent="0.3">
      <c r="A47" s="2" t="s">
        <v>38</v>
      </c>
      <c r="B47" s="40"/>
      <c r="C47" s="41">
        <v>55.2</v>
      </c>
      <c r="D47" s="2"/>
    </row>
    <row r="48" spans="1:7" x14ac:dyDescent="0.3">
      <c r="A48" s="2" t="s">
        <v>6</v>
      </c>
      <c r="B48" s="40"/>
      <c r="C48" s="41"/>
      <c r="D48" s="2"/>
    </row>
    <row r="49" spans="1:9" x14ac:dyDescent="0.3">
      <c r="A49" s="2" t="s">
        <v>42</v>
      </c>
      <c r="B49" s="40">
        <v>600</v>
      </c>
      <c r="C49" s="41"/>
      <c r="D49" s="2"/>
    </row>
    <row r="50" spans="1:9" x14ac:dyDescent="0.3">
      <c r="A50" s="2" t="s">
        <v>21</v>
      </c>
      <c r="B50" s="40">
        <v>82.74</v>
      </c>
      <c r="C50" s="41"/>
      <c r="D50" s="2"/>
    </row>
    <row r="51" spans="1:9" x14ac:dyDescent="0.3">
      <c r="A51" s="2" t="s">
        <v>15</v>
      </c>
      <c r="B51" s="42">
        <f>SUM(B47:B50)</f>
        <v>682.74</v>
      </c>
      <c r="C51" s="43">
        <f>SUM(C46:C50)</f>
        <v>1225.2</v>
      </c>
      <c r="D51" s="44">
        <v>14904.02</v>
      </c>
      <c r="E51" s="33"/>
    </row>
    <row r="53" spans="1:9" x14ac:dyDescent="0.3">
      <c r="B53" s="64"/>
      <c r="E53" s="52"/>
      <c r="I53" s="52"/>
    </row>
    <row r="54" spans="1:9" x14ac:dyDescent="0.3">
      <c r="A54" s="1" t="s">
        <v>60</v>
      </c>
      <c r="B54" s="52"/>
      <c r="E54" s="52"/>
      <c r="I54" s="52"/>
    </row>
    <row r="55" spans="1:9" x14ac:dyDescent="0.3">
      <c r="A55" s="51" t="s">
        <v>48</v>
      </c>
      <c r="B55" s="53" t="s">
        <v>2</v>
      </c>
      <c r="C55" s="51" t="s">
        <v>49</v>
      </c>
      <c r="D55" s="53" t="s">
        <v>1</v>
      </c>
      <c r="E55" s="51" t="s">
        <v>21</v>
      </c>
      <c r="F55" s="51" t="s">
        <v>56</v>
      </c>
      <c r="G55" s="51" t="s">
        <v>20</v>
      </c>
      <c r="H55" s="53" t="s">
        <v>15</v>
      </c>
      <c r="I55" s="51" t="s">
        <v>23</v>
      </c>
    </row>
    <row r="56" spans="1:9" x14ac:dyDescent="0.3">
      <c r="A56" s="2" t="s">
        <v>50</v>
      </c>
      <c r="B56" s="54" t="s">
        <v>51</v>
      </c>
      <c r="C56" s="55">
        <v>46141</v>
      </c>
      <c r="D56" s="54">
        <v>14282.66</v>
      </c>
      <c r="E56" s="2"/>
      <c r="F56" s="2"/>
      <c r="G56" s="2"/>
      <c r="H56" s="56">
        <v>14282.66</v>
      </c>
      <c r="I56" s="2"/>
    </row>
    <row r="57" spans="1:9" x14ac:dyDescent="0.3">
      <c r="A57" s="2" t="s">
        <v>52</v>
      </c>
      <c r="B57" s="54" t="s">
        <v>21</v>
      </c>
      <c r="C57" s="55">
        <v>46181</v>
      </c>
      <c r="D57" s="54"/>
      <c r="E57" s="2">
        <v>102.62</v>
      </c>
      <c r="F57" s="2"/>
      <c r="G57" s="2"/>
      <c r="H57" s="56">
        <v>102.62</v>
      </c>
      <c r="I57" s="2"/>
    </row>
    <row r="58" spans="1:9" x14ac:dyDescent="0.3">
      <c r="A58" s="2" t="s">
        <v>53</v>
      </c>
      <c r="B58" s="54" t="s">
        <v>23</v>
      </c>
      <c r="C58" s="55">
        <v>46199</v>
      </c>
      <c r="D58" s="54"/>
      <c r="E58" s="2"/>
      <c r="F58" s="2"/>
      <c r="G58" s="2"/>
      <c r="H58" s="56">
        <v>1694.05</v>
      </c>
      <c r="I58" s="2">
        <v>1694.05</v>
      </c>
    </row>
    <row r="59" spans="1:9" x14ac:dyDescent="0.3">
      <c r="A59" s="2" t="s">
        <v>52</v>
      </c>
      <c r="B59" s="54" t="s">
        <v>21</v>
      </c>
      <c r="C59" s="55">
        <v>46181</v>
      </c>
      <c r="D59" s="54"/>
      <c r="E59" s="2">
        <v>43.57</v>
      </c>
      <c r="F59" s="2"/>
      <c r="G59" s="2"/>
      <c r="H59" s="56">
        <v>43.57</v>
      </c>
      <c r="I59" s="2"/>
    </row>
    <row r="60" spans="1:9" x14ac:dyDescent="0.3">
      <c r="A60" s="2" t="s">
        <v>57</v>
      </c>
      <c r="B60" s="54" t="s">
        <v>58</v>
      </c>
      <c r="C60" s="55">
        <v>46237</v>
      </c>
      <c r="D60" s="54"/>
      <c r="E60" s="2"/>
      <c r="F60" s="2"/>
      <c r="G60" s="2">
        <v>600</v>
      </c>
      <c r="H60" s="56">
        <v>600</v>
      </c>
      <c r="I60" s="2"/>
    </row>
    <row r="61" spans="1:9" x14ac:dyDescent="0.3">
      <c r="A61" s="2" t="s">
        <v>50</v>
      </c>
      <c r="B61" s="54" t="s">
        <v>59</v>
      </c>
      <c r="C61" s="55">
        <v>46262</v>
      </c>
      <c r="D61" s="54">
        <v>14282.67</v>
      </c>
      <c r="E61" s="2"/>
      <c r="F61" s="2"/>
      <c r="G61" s="2"/>
      <c r="H61" s="56">
        <v>14282.67</v>
      </c>
      <c r="I61" s="2"/>
    </row>
    <row r="62" spans="1:9" x14ac:dyDescent="0.3">
      <c r="A62" s="2" t="s">
        <v>52</v>
      </c>
      <c r="B62" s="54" t="s">
        <v>21</v>
      </c>
      <c r="C62" s="55">
        <v>46272</v>
      </c>
      <c r="D62" s="54"/>
      <c r="E62" s="2">
        <v>90.08</v>
      </c>
      <c r="F62" s="2"/>
      <c r="G62" s="2"/>
      <c r="H62" s="56">
        <v>90.08</v>
      </c>
      <c r="I62" s="2"/>
    </row>
    <row r="63" spans="1:9" x14ac:dyDescent="0.3">
      <c r="A63" s="2" t="s">
        <v>52</v>
      </c>
      <c r="B63" s="54" t="s">
        <v>21</v>
      </c>
      <c r="C63" s="55">
        <v>46272</v>
      </c>
      <c r="D63" s="54"/>
      <c r="E63" s="2">
        <v>39.17</v>
      </c>
      <c r="F63" s="2"/>
      <c r="G63" s="2"/>
      <c r="H63" s="56">
        <v>39.17</v>
      </c>
      <c r="I63" s="2"/>
    </row>
    <row r="64" spans="1:9" x14ac:dyDescent="0.3">
      <c r="A64" s="2"/>
      <c r="B64" s="54"/>
      <c r="C64" s="2"/>
      <c r="D64" s="54">
        <f>SUM(D56:D63)</f>
        <v>28565.33</v>
      </c>
      <c r="E64" s="2">
        <f>SUM(E56:E63)</f>
        <v>275.44</v>
      </c>
      <c r="F64" s="2">
        <f>SUM(F56:F63)</f>
        <v>0</v>
      </c>
      <c r="G64" s="2">
        <f>SUM(G56:G63)</f>
        <v>600</v>
      </c>
      <c r="H64" s="54">
        <f>SUM(H56:H63)</f>
        <v>31134.82</v>
      </c>
      <c r="I64" s="2">
        <f>SUM(I61:I63)</f>
        <v>0</v>
      </c>
    </row>
  </sheetData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Julie Rees</cp:lastModifiedBy>
  <cp:lastPrinted>2025-07-04T10:22:20Z</cp:lastPrinted>
  <dcterms:created xsi:type="dcterms:W3CDTF">2022-01-07T13:19:10Z</dcterms:created>
  <dcterms:modified xsi:type="dcterms:W3CDTF">2026-10-01T10:52:50Z</dcterms:modified>
</cp:coreProperties>
</file>