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shmaelcommunitycouncil-my.sharepoint.com/personal/clerk_stishmaelscc_org_uk/Documents/QB/"/>
    </mc:Choice>
  </mc:AlternateContent>
  <xr:revisionPtr revIDLastSave="105" documentId="8_{34E5F260-827E-4671-97E7-94A6938EE558}" xr6:coauthVersionLast="47" xr6:coauthVersionMax="47" xr10:uidLastSave="{302A3684-F7F5-40B1-9AAF-78ACCC2C9B58}"/>
  <bookViews>
    <workbookView xWindow="-108" yWindow="-108" windowWidth="23256" windowHeight="12456" xr2:uid="{3B7C224B-3375-4CFC-BD46-36C5BC9E27AD}"/>
  </bookViews>
  <sheets>
    <sheet name="Quar Budg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F8" i="1"/>
  <c r="G8" i="1"/>
  <c r="G9" i="1"/>
  <c r="F10" i="1"/>
  <c r="G10" i="1" s="1"/>
  <c r="F11" i="1"/>
  <c r="G11" i="1" s="1"/>
  <c r="F12" i="1"/>
  <c r="G12" i="1"/>
  <c r="F13" i="1"/>
  <c r="G13" i="1" s="1"/>
  <c r="F14" i="1"/>
  <c r="G14" i="1" s="1"/>
  <c r="F15" i="1"/>
  <c r="G15" i="1" s="1"/>
  <c r="F16" i="1"/>
  <c r="G16" i="1" s="1"/>
  <c r="F17" i="1"/>
  <c r="G17" i="1"/>
  <c r="F18" i="1"/>
  <c r="G18" i="1"/>
  <c r="F19" i="1"/>
  <c r="G19" i="1"/>
  <c r="F23" i="1"/>
  <c r="F27" i="1" s="1"/>
  <c r="G24" i="1"/>
  <c r="G25" i="1"/>
  <c r="F20" i="1" l="1"/>
  <c r="G20" i="1"/>
  <c r="G27" i="1" s="1"/>
  <c r="B52" i="1"/>
  <c r="C52" i="1"/>
  <c r="D18" i="1"/>
  <c r="D17" i="1"/>
  <c r="D16" i="1"/>
  <c r="D15" i="1"/>
  <c r="D14" i="1"/>
  <c r="D13" i="1"/>
  <c r="D12" i="1"/>
  <c r="D11" i="1"/>
  <c r="D10" i="1"/>
  <c r="D9" i="1"/>
  <c r="D8" i="1"/>
  <c r="B20" i="1" l="1"/>
  <c r="C27" i="1" l="1"/>
  <c r="E20" i="1" l="1"/>
  <c r="C20" i="1"/>
  <c r="A15" i="1"/>
  <c r="A13" i="1"/>
  <c r="A10" i="1"/>
  <c r="D20" i="1" l="1"/>
</calcChain>
</file>

<file path=xl/sharedStrings.xml><?xml version="1.0" encoding="utf-8"?>
<sst xmlns="http://schemas.openxmlformats.org/spreadsheetml/2006/main" count="56" uniqueCount="47">
  <si>
    <t>St Ishmaels Community Council</t>
  </si>
  <si>
    <t>Precept</t>
  </si>
  <si>
    <t>Description</t>
  </si>
  <si>
    <t>Staffing</t>
  </si>
  <si>
    <t>General Expenditure</t>
  </si>
  <si>
    <t>Parks, Footpaths and Open Spaces</t>
  </si>
  <si>
    <t>Donations</t>
  </si>
  <si>
    <t>Insurance</t>
  </si>
  <si>
    <t>Councillor Allowances</t>
  </si>
  <si>
    <t>Contingency</t>
  </si>
  <si>
    <t>Spent</t>
  </si>
  <si>
    <t>Budget</t>
  </si>
  <si>
    <t>Expenditure</t>
  </si>
  <si>
    <t>% spend</t>
  </si>
  <si>
    <t>Committed</t>
  </si>
  <si>
    <t>Total</t>
  </si>
  <si>
    <t>Variance</t>
  </si>
  <si>
    <t>Christmas</t>
  </si>
  <si>
    <t>VAT payments (out)</t>
  </si>
  <si>
    <t>VAT reclaims (in)</t>
  </si>
  <si>
    <t>Other</t>
  </si>
  <si>
    <t>Interest</t>
  </si>
  <si>
    <t>Use of Reserves</t>
  </si>
  <si>
    <t>VAT</t>
  </si>
  <si>
    <t>£5000 - Ferryside Play Area</t>
  </si>
  <si>
    <t>Training</t>
  </si>
  <si>
    <t>£700 - Stish Start Up Fund</t>
  </si>
  <si>
    <t>Payments</t>
  </si>
  <si>
    <t>Income</t>
  </si>
  <si>
    <t>To spend</t>
  </si>
  <si>
    <t>£5000 – Amenity Maintenance</t>
  </si>
  <si>
    <t>Opening Balance 1st April 2025</t>
  </si>
  <si>
    <t>2025-26 Financial Year</t>
  </si>
  <si>
    <t>Closing Balance 31st March 2026</t>
  </si>
  <si>
    <t>Salem Cemetery Breakdown</t>
  </si>
  <si>
    <t>IN</t>
  </si>
  <si>
    <t>OUT</t>
  </si>
  <si>
    <t>2025-26 Priorities for reserves</t>
  </si>
  <si>
    <t>Grass Cutting</t>
  </si>
  <si>
    <t>Bank Balance</t>
  </si>
  <si>
    <t>Internment</t>
  </si>
  <si>
    <t>Salem Cemetery</t>
  </si>
  <si>
    <t>Maintenance</t>
  </si>
  <si>
    <t xml:space="preserve">479.38 is HMRC Employers NI contribution </t>
  </si>
  <si>
    <t>Comments</t>
  </si>
  <si>
    <t>Cemetery</t>
  </si>
  <si>
    <t>Total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</si>
</sst>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0" fillId="0" borderId="1" xfId="0" applyBorder="1"/>
    <xf numFmtId="6" fontId="2" fillId="0" borderId="0" xfId="0" applyNumberFormat="1" applyFont="1"/>
    <xf numFmtId="164" fontId="2" fillId="2" borderId="1" xfId="0" applyNumberFormat="1" applyFont="1" applyFill="1" applyBorder="1"/>
    <xf numFmtId="10" fontId="0" fillId="2" borderId="1" xfId="0" applyNumberForma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2" fillId="2" borderId="1" xfId="0" applyFont="1" applyFill="1" applyBorder="1"/>
    <xf numFmtId="10" fontId="2" fillId="2" borderId="1" xfId="0" applyNumberFormat="1" applyFont="1" applyFill="1" applyBorder="1"/>
    <xf numFmtId="0" fontId="3" fillId="3" borderId="1" xfId="0" applyFont="1" applyFill="1" applyBorder="1"/>
    <xf numFmtId="0" fontId="0" fillId="2" borderId="0" xfId="0" applyFill="1"/>
    <xf numFmtId="0" fontId="4" fillId="0" borderId="0" xfId="0" applyFont="1"/>
    <xf numFmtId="0" fontId="4" fillId="0" borderId="0" xfId="0" applyFont="1" applyAlignment="1">
      <alignment horizontal="right"/>
    </xf>
    <xf numFmtId="6" fontId="4" fillId="0" borderId="0" xfId="0" applyNumberFormat="1" applyFont="1"/>
    <xf numFmtId="0" fontId="5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164" fontId="4" fillId="2" borderId="1" xfId="0" applyNumberFormat="1" applyFont="1" applyFill="1" applyBorder="1"/>
    <xf numFmtId="10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2" borderId="0" xfId="0" applyFont="1" applyFill="1"/>
    <xf numFmtId="0" fontId="5" fillId="0" borderId="1" xfId="0" applyFont="1" applyBorder="1"/>
    <xf numFmtId="43" fontId="5" fillId="2" borderId="1" xfId="1" applyFont="1" applyFill="1" applyBorder="1"/>
    <xf numFmtId="0" fontId="5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0" borderId="1" xfId="0" applyFont="1" applyBorder="1"/>
    <xf numFmtId="0" fontId="5" fillId="0" borderId="1" xfId="0" applyFont="1" applyBorder="1" applyAlignment="1">
      <alignment horizontal="justify" vertical="center"/>
    </xf>
    <xf numFmtId="164" fontId="4" fillId="0" borderId="1" xfId="0" applyNumberFormat="1" applyFont="1" applyBorder="1"/>
    <xf numFmtId="43" fontId="5" fillId="0" borderId="1" xfId="1" applyFont="1" applyFill="1" applyBorder="1"/>
    <xf numFmtId="0" fontId="4" fillId="0" borderId="1" xfId="0" applyFont="1" applyBorder="1" applyAlignment="1">
      <alignment horizontal="justify" vertical="center"/>
    </xf>
    <xf numFmtId="0" fontId="3" fillId="0" borderId="0" xfId="0" applyFont="1"/>
    <xf numFmtId="4" fontId="0" fillId="0" borderId="0" xfId="0" applyNumberFormat="1"/>
    <xf numFmtId="0" fontId="4" fillId="2" borderId="2" xfId="0" applyFont="1" applyFill="1" applyBorder="1"/>
    <xf numFmtId="164" fontId="5" fillId="2" borderId="2" xfId="0" applyNumberFormat="1" applyFont="1" applyFill="1" applyBorder="1"/>
    <xf numFmtId="164" fontId="0" fillId="2" borderId="2" xfId="0" applyNumberFormat="1" applyFill="1" applyBorder="1"/>
    <xf numFmtId="164" fontId="2" fillId="2" borderId="2" xfId="0" applyNumberFormat="1" applyFont="1" applyFill="1" applyBorder="1"/>
    <xf numFmtId="164" fontId="2" fillId="0" borderId="1" xfId="0" applyNumberFormat="1" applyFont="1" applyBorder="1"/>
    <xf numFmtId="10" fontId="5" fillId="0" borderId="1" xfId="0" applyNumberFormat="1" applyFont="1" applyBorder="1"/>
    <xf numFmtId="6" fontId="2" fillId="0" borderId="1" xfId="0" applyNumberFormat="1" applyFont="1" applyBorder="1"/>
    <xf numFmtId="8" fontId="0" fillId="0" borderId="1" xfId="0" applyNumberFormat="1" applyBorder="1"/>
    <xf numFmtId="2" fontId="0" fillId="0" borderId="1" xfId="0" applyNumberFormat="1" applyBorder="1"/>
    <xf numFmtId="8" fontId="2" fillId="0" borderId="1" xfId="0" applyNumberFormat="1" applyFont="1" applyBorder="1"/>
    <xf numFmtId="2" fontId="2" fillId="0" borderId="1" xfId="0" applyNumberFormat="1" applyFont="1" applyBorder="1"/>
    <xf numFmtId="4" fontId="2" fillId="0" borderId="1" xfId="0" applyNumberFormat="1" applyFont="1" applyBorder="1"/>
    <xf numFmtId="6" fontId="4" fillId="0" borderId="1" xfId="1" applyNumberFormat="1" applyFont="1" applyFill="1" applyBorder="1"/>
    <xf numFmtId="164" fontId="0" fillId="0" borderId="1" xfId="0" applyNumberFormat="1" applyBorder="1"/>
    <xf numFmtId="164" fontId="5" fillId="0" borderId="1" xfId="0" applyNumberFormat="1" applyFont="1" applyBorder="1"/>
    <xf numFmtId="164" fontId="0" fillId="0" borderId="1" xfId="0" applyNumberFormat="1" applyBorder="1" applyAlignment="1">
      <alignment wrapText="1"/>
    </xf>
    <xf numFmtId="0" fontId="2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lerk\Documents\Finance\St%20Ish%20Accounts%20Spreadsheet%20-%203.xlsx" TargetMode="External"/><Relationship Id="rId1" Type="http://schemas.openxmlformats.org/officeDocument/2006/relationships/externalLinkPath" Target="file:///C:\Users\Clerk\Documents\Finance\St%20Ish%20Accounts%20Spreadsheet%20-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6-17"/>
      <sheetName val="2017-18"/>
      <sheetName val="2018-19"/>
      <sheetName val="2019-20"/>
      <sheetName val="Bank Account Data"/>
      <sheetName val="2020-21"/>
      <sheetName val="2021-22"/>
      <sheetName val="2022-23"/>
      <sheetName val="VAT 22-23"/>
      <sheetName val="2023-24"/>
      <sheetName val="VAT 20-21"/>
      <sheetName val="VAT 19-20"/>
      <sheetName val="cheques"/>
      <sheetName val="S137"/>
      <sheetName val="Asset Register"/>
      <sheetName val="Bank Reconcilliation"/>
      <sheetName val="Budget Report"/>
      <sheetName val="Budget Report 20-21"/>
      <sheetName val="Budget 21-22"/>
      <sheetName val="Budget 22-23"/>
    </sheetNames>
    <sheetDataSet>
      <sheetData sheetId="0"/>
      <sheetData sheetId="1"/>
      <sheetData sheetId="2"/>
      <sheetData sheetId="3">
        <row r="1">
          <cell r="K1" t="str">
            <v>Admin</v>
          </cell>
          <cell r="O1" t="str">
            <v>Public Lighting</v>
          </cell>
          <cell r="Q1" t="str">
            <v>Community Halls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D7CC-319A-4407-9DFE-D6D874DC2745}">
  <sheetPr>
    <pageSetUpPr fitToPage="1"/>
  </sheetPr>
  <dimension ref="A1:H52"/>
  <sheetViews>
    <sheetView tabSelected="1" topLeftCell="A19" zoomScale="92" workbookViewId="0">
      <selection activeCell="F33" sqref="F33"/>
    </sheetView>
  </sheetViews>
  <sheetFormatPr defaultRowHeight="14.4" x14ac:dyDescent="0.3"/>
  <cols>
    <col min="1" max="1" width="36.44140625" bestFit="1" customWidth="1"/>
    <col min="2" max="2" width="11.33203125" bestFit="1" customWidth="1"/>
    <col min="3" max="3" width="11.109375" bestFit="1" customWidth="1"/>
    <col min="4" max="4" width="12.44140625" customWidth="1"/>
    <col min="5" max="5" width="12.21875" customWidth="1"/>
    <col min="6" max="6" width="18.109375" bestFit="1" customWidth="1"/>
    <col min="7" max="7" width="11.88671875" bestFit="1" customWidth="1"/>
    <col min="8" max="8" width="38.44140625" bestFit="1" customWidth="1"/>
    <col min="9" max="9" width="9" bestFit="1" customWidth="1"/>
  </cols>
  <sheetData>
    <row r="1" spans="1:8" x14ac:dyDescent="0.3">
      <c r="A1" s="1" t="s">
        <v>0</v>
      </c>
      <c r="B1" s="1"/>
      <c r="C1" s="1"/>
      <c r="D1" s="1"/>
      <c r="E1" s="1"/>
      <c r="F1" s="1"/>
      <c r="G1" s="1"/>
    </row>
    <row r="2" spans="1:8" x14ac:dyDescent="0.3">
      <c r="A2" s="1"/>
      <c r="B2" s="1"/>
      <c r="C2" s="1"/>
      <c r="D2" s="1"/>
      <c r="E2" s="1"/>
    </row>
    <row r="3" spans="1:8" x14ac:dyDescent="0.3">
      <c r="A3" s="1" t="s">
        <v>32</v>
      </c>
      <c r="B3" s="1"/>
      <c r="C3" s="1"/>
      <c r="D3" s="1" t="s">
        <v>1</v>
      </c>
      <c r="E3" s="3">
        <v>39831</v>
      </c>
    </row>
    <row r="4" spans="1:8" x14ac:dyDescent="0.3">
      <c r="A4" s="1"/>
      <c r="B4" s="1"/>
      <c r="C4" s="1"/>
      <c r="D4" s="1"/>
      <c r="E4" s="3"/>
    </row>
    <row r="5" spans="1:8" s="15" customFormat="1" x14ac:dyDescent="0.3">
      <c r="A5" s="12"/>
      <c r="B5" s="12"/>
      <c r="C5" s="12"/>
      <c r="D5" s="13" t="s">
        <v>31</v>
      </c>
      <c r="E5" s="14">
        <v>44350.37</v>
      </c>
    </row>
    <row r="6" spans="1:8" s="15" customFormat="1" x14ac:dyDescent="0.3">
      <c r="A6" s="12"/>
      <c r="B6" s="12"/>
      <c r="C6" s="12"/>
      <c r="D6" s="12"/>
      <c r="E6" s="12"/>
    </row>
    <row r="7" spans="1:8" s="15" customFormat="1" x14ac:dyDescent="0.3">
      <c r="A7" s="16" t="s">
        <v>2</v>
      </c>
      <c r="B7" s="16" t="s">
        <v>11</v>
      </c>
      <c r="C7" s="17" t="s">
        <v>12</v>
      </c>
      <c r="D7" s="16" t="s">
        <v>13</v>
      </c>
      <c r="E7" s="18" t="s">
        <v>14</v>
      </c>
      <c r="F7" s="16" t="s">
        <v>15</v>
      </c>
      <c r="G7" s="36" t="s">
        <v>16</v>
      </c>
      <c r="H7" s="29" t="s">
        <v>44</v>
      </c>
    </row>
    <row r="8" spans="1:8" s="15" customFormat="1" x14ac:dyDescent="0.3">
      <c r="A8" s="19" t="s">
        <v>3</v>
      </c>
      <c r="B8" s="20">
        <v>8500</v>
      </c>
      <c r="C8" s="31">
        <v>6694.32</v>
      </c>
      <c r="D8" s="21">
        <f>C8/B8</f>
        <v>0.7875670588235294</v>
      </c>
      <c r="E8" s="22">
        <v>2253.3000000000002</v>
      </c>
      <c r="F8" s="4">
        <f>C8+E8</f>
        <v>8947.619999999999</v>
      </c>
      <c r="G8" s="37">
        <f>B8-F8</f>
        <v>-447.61999999999898</v>
      </c>
      <c r="H8" s="24" t="s">
        <v>43</v>
      </c>
    </row>
    <row r="9" spans="1:8" s="15" customFormat="1" x14ac:dyDescent="0.3">
      <c r="A9" s="19" t="s">
        <v>4</v>
      </c>
      <c r="B9" s="20">
        <v>2500</v>
      </c>
      <c r="C9" s="31">
        <v>1612.98</v>
      </c>
      <c r="D9" s="21">
        <f t="shared" ref="D9:D18" si="0">C9/B9</f>
        <v>0.64519199999999999</v>
      </c>
      <c r="E9" s="22"/>
      <c r="F9" s="4">
        <v>1612.98</v>
      </c>
      <c r="G9" s="37">
        <f t="shared" ref="G9:G19" si="1">B9-F9</f>
        <v>887.02</v>
      </c>
      <c r="H9" s="24"/>
    </row>
    <row r="10" spans="1:8" s="15" customFormat="1" x14ac:dyDescent="0.3">
      <c r="A10" s="19" t="str">
        <f>'[1]2019-20'!K1</f>
        <v>Admin</v>
      </c>
      <c r="B10" s="20">
        <v>2500</v>
      </c>
      <c r="C10" s="31">
        <v>845</v>
      </c>
      <c r="D10" s="21">
        <f t="shared" si="0"/>
        <v>0.33800000000000002</v>
      </c>
      <c r="E10" s="22"/>
      <c r="F10" s="4">
        <f t="shared" ref="F10:F19" si="2">C10+E10</f>
        <v>845</v>
      </c>
      <c r="G10" s="37">
        <f t="shared" si="1"/>
        <v>1655</v>
      </c>
      <c r="H10" s="24"/>
    </row>
    <row r="11" spans="1:8" s="15" customFormat="1" x14ac:dyDescent="0.3">
      <c r="A11" s="19" t="s">
        <v>5</v>
      </c>
      <c r="B11" s="20">
        <v>16000</v>
      </c>
      <c r="C11" s="31">
        <v>13012.95</v>
      </c>
      <c r="D11" s="41">
        <f t="shared" si="0"/>
        <v>0.813309375</v>
      </c>
      <c r="E11" s="22">
        <v>1875</v>
      </c>
      <c r="F11" s="4">
        <f t="shared" si="2"/>
        <v>14887.95</v>
      </c>
      <c r="G11" s="37">
        <f t="shared" si="1"/>
        <v>1112.0499999999993</v>
      </c>
      <c r="H11" s="24"/>
    </row>
    <row r="12" spans="1:8" s="15" customFormat="1" x14ac:dyDescent="0.3">
      <c r="A12" s="19" t="s">
        <v>6</v>
      </c>
      <c r="B12" s="20">
        <v>2000</v>
      </c>
      <c r="C12" s="31">
        <v>1900</v>
      </c>
      <c r="D12" s="21">
        <f t="shared" si="0"/>
        <v>0.95</v>
      </c>
      <c r="E12" s="22"/>
      <c r="F12" s="4">
        <f t="shared" si="2"/>
        <v>1900</v>
      </c>
      <c r="G12" s="37">
        <f t="shared" si="1"/>
        <v>100</v>
      </c>
      <c r="H12" s="24"/>
    </row>
    <row r="13" spans="1:8" s="15" customFormat="1" x14ac:dyDescent="0.3">
      <c r="A13" s="19" t="str">
        <f>'[1]2019-20'!O1</f>
        <v>Public Lighting</v>
      </c>
      <c r="B13" s="20">
        <v>1700</v>
      </c>
      <c r="C13" s="31">
        <v>1316.45</v>
      </c>
      <c r="D13" s="21">
        <f t="shared" si="0"/>
        <v>0.77438235294117652</v>
      </c>
      <c r="E13" s="22">
        <v>77</v>
      </c>
      <c r="F13" s="4">
        <f t="shared" si="2"/>
        <v>1393.45</v>
      </c>
      <c r="G13" s="37">
        <f t="shared" si="1"/>
        <v>306.54999999999995</v>
      </c>
      <c r="H13" s="24"/>
    </row>
    <row r="14" spans="1:8" s="15" customFormat="1" x14ac:dyDescent="0.3">
      <c r="A14" s="19" t="s">
        <v>25</v>
      </c>
      <c r="B14" s="20">
        <v>300</v>
      </c>
      <c r="C14" s="31">
        <v>82</v>
      </c>
      <c r="D14" s="21">
        <f t="shared" si="0"/>
        <v>0.27333333333333332</v>
      </c>
      <c r="E14" s="22"/>
      <c r="F14" s="4">
        <f t="shared" si="2"/>
        <v>82</v>
      </c>
      <c r="G14" s="37">
        <f t="shared" si="1"/>
        <v>218</v>
      </c>
      <c r="H14" s="24"/>
    </row>
    <row r="15" spans="1:8" s="15" customFormat="1" x14ac:dyDescent="0.3">
      <c r="A15" s="19" t="str">
        <f>'[1]2019-20'!Q1</f>
        <v>Community Halls</v>
      </c>
      <c r="B15" s="20">
        <v>1500</v>
      </c>
      <c r="C15" s="31">
        <v>750</v>
      </c>
      <c r="D15" s="21">
        <f t="shared" si="0"/>
        <v>0.5</v>
      </c>
      <c r="E15" s="22"/>
      <c r="F15" s="20">
        <f t="shared" si="2"/>
        <v>750</v>
      </c>
      <c r="G15" s="37">
        <f t="shared" si="1"/>
        <v>750</v>
      </c>
      <c r="H15" s="24"/>
    </row>
    <row r="16" spans="1:8" s="15" customFormat="1" x14ac:dyDescent="0.3">
      <c r="A16" s="19" t="s">
        <v>7</v>
      </c>
      <c r="B16" s="20">
        <v>1000</v>
      </c>
      <c r="C16" s="31">
        <v>978.49</v>
      </c>
      <c r="D16" s="21">
        <f t="shared" si="0"/>
        <v>0.97848999999999997</v>
      </c>
      <c r="E16" s="22">
        <v>0</v>
      </c>
      <c r="F16" s="20">
        <f t="shared" si="2"/>
        <v>978.49</v>
      </c>
      <c r="G16" s="37">
        <f t="shared" si="1"/>
        <v>21.509999999999991</v>
      </c>
      <c r="H16" s="24"/>
    </row>
    <row r="17" spans="1:8" s="15" customFormat="1" x14ac:dyDescent="0.3">
      <c r="A17" s="19" t="s">
        <v>17</v>
      </c>
      <c r="B17" s="20">
        <v>1600</v>
      </c>
      <c r="C17" s="31">
        <v>1547.5</v>
      </c>
      <c r="D17" s="21">
        <f t="shared" si="0"/>
        <v>0.96718749999999998</v>
      </c>
      <c r="E17" s="22"/>
      <c r="F17" s="20">
        <f t="shared" si="2"/>
        <v>1547.5</v>
      </c>
      <c r="G17" s="37">
        <f t="shared" si="1"/>
        <v>52.5</v>
      </c>
      <c r="H17" s="24"/>
    </row>
    <row r="18" spans="1:8" x14ac:dyDescent="0.3">
      <c r="A18" s="7" t="s">
        <v>8</v>
      </c>
      <c r="B18" s="4">
        <v>1872</v>
      </c>
      <c r="C18" s="40">
        <v>780</v>
      </c>
      <c r="D18" s="5">
        <f t="shared" si="0"/>
        <v>0.41666666666666669</v>
      </c>
      <c r="E18" s="6"/>
      <c r="F18" s="4">
        <f t="shared" si="2"/>
        <v>780</v>
      </c>
      <c r="G18" s="38">
        <f t="shared" si="1"/>
        <v>1092</v>
      </c>
      <c r="H18" s="2"/>
    </row>
    <row r="19" spans="1:8" x14ac:dyDescent="0.3">
      <c r="A19" s="7" t="s">
        <v>9</v>
      </c>
      <c r="B19" s="4">
        <v>359</v>
      </c>
      <c r="C19" s="40">
        <v>0</v>
      </c>
      <c r="D19" s="5">
        <v>0</v>
      </c>
      <c r="E19" s="6"/>
      <c r="F19" s="4">
        <f t="shared" si="2"/>
        <v>0</v>
      </c>
      <c r="G19" s="38">
        <f t="shared" si="1"/>
        <v>359</v>
      </c>
      <c r="H19" s="2"/>
    </row>
    <row r="20" spans="1:8" x14ac:dyDescent="0.3">
      <c r="A20" s="8"/>
      <c r="B20" s="4">
        <f>SUM(B8:B19)</f>
        <v>39831</v>
      </c>
      <c r="C20" s="31">
        <f>SUM(C8:C19)</f>
        <v>29519.690000000002</v>
      </c>
      <c r="D20" s="9">
        <f t="shared" ref="D20" si="3">C20/B20</f>
        <v>0.74112349677386968</v>
      </c>
      <c r="E20" s="4">
        <f>SUM(E8:E19)</f>
        <v>4205.3</v>
      </c>
      <c r="F20" s="4">
        <f>SUM(F8:F19)</f>
        <v>33724.990000000005</v>
      </c>
      <c r="G20" s="39">
        <f>SUM(G8:G19)</f>
        <v>6106.01</v>
      </c>
      <c r="H20" s="2"/>
    </row>
    <row r="21" spans="1:8" x14ac:dyDescent="0.3">
      <c r="C21" s="11"/>
      <c r="D21" s="11"/>
      <c r="E21" s="11"/>
      <c r="F21" s="11"/>
    </row>
    <row r="22" spans="1:8" x14ac:dyDescent="0.3">
      <c r="A22" s="2" t="s">
        <v>18</v>
      </c>
      <c r="B22" s="49"/>
      <c r="C22" s="40"/>
      <c r="D22" s="49"/>
      <c r="E22" s="49">
        <v>-1568.58</v>
      </c>
      <c r="F22" s="40"/>
      <c r="G22" s="49"/>
    </row>
    <row r="23" spans="1:8" x14ac:dyDescent="0.3">
      <c r="A23" s="2" t="s">
        <v>19</v>
      </c>
      <c r="B23" s="49"/>
      <c r="C23" s="40"/>
      <c r="D23" s="49"/>
      <c r="E23" s="49">
        <v>2424.09</v>
      </c>
      <c r="F23" s="40">
        <f t="shared" ref="F23" si="4">C23+E23</f>
        <v>2424.09</v>
      </c>
      <c r="G23" s="49"/>
    </row>
    <row r="24" spans="1:8" x14ac:dyDescent="0.3">
      <c r="A24" s="2" t="s">
        <v>20</v>
      </c>
      <c r="B24" s="49"/>
      <c r="C24" s="40"/>
      <c r="D24" s="49"/>
      <c r="E24" s="49">
        <v>1300</v>
      </c>
      <c r="F24" s="40"/>
      <c r="G24" s="49">
        <f>F24</f>
        <v>0</v>
      </c>
    </row>
    <row r="25" spans="1:8" x14ac:dyDescent="0.3">
      <c r="A25" s="2" t="s">
        <v>1</v>
      </c>
      <c r="B25" s="50"/>
      <c r="C25" s="40"/>
      <c r="D25" s="49"/>
      <c r="E25" s="49">
        <v>39831</v>
      </c>
      <c r="F25" s="40"/>
      <c r="G25" s="49">
        <f t="shared" ref="G25" si="5">B25-F25</f>
        <v>0</v>
      </c>
    </row>
    <row r="26" spans="1:8" x14ac:dyDescent="0.3">
      <c r="A26" s="2" t="s">
        <v>21</v>
      </c>
      <c r="B26" s="49"/>
      <c r="C26" s="40"/>
      <c r="D26" s="51"/>
      <c r="E26" s="49">
        <v>448.89</v>
      </c>
      <c r="F26" s="31"/>
      <c r="G26" s="49"/>
    </row>
    <row r="27" spans="1:8" x14ac:dyDescent="0.3">
      <c r="A27" s="52" t="s">
        <v>15</v>
      </c>
      <c r="B27" s="40"/>
      <c r="C27" s="40">
        <f>SUM(C22:C26)</f>
        <v>0</v>
      </c>
      <c r="D27" s="40"/>
      <c r="E27" s="40">
        <f>SUM(E22:E26)</f>
        <v>42435.4</v>
      </c>
      <c r="F27" s="40">
        <f>SUM(F22:F26)</f>
        <v>2424.09</v>
      </c>
      <c r="G27" s="40">
        <f>SUM(G20:G26)</f>
        <v>6106.01</v>
      </c>
    </row>
    <row r="28" spans="1:8" s="15" customFormat="1" x14ac:dyDescent="0.3">
      <c r="C28" s="23"/>
      <c r="D28" s="23"/>
      <c r="E28" s="23"/>
      <c r="F28" s="23"/>
    </row>
    <row r="29" spans="1:8" s="15" customFormat="1" x14ac:dyDescent="0.3">
      <c r="B29" s="24" t="s">
        <v>28</v>
      </c>
      <c r="C29" s="32">
        <v>44003.98</v>
      </c>
      <c r="D29" s="19" t="s">
        <v>27</v>
      </c>
      <c r="E29" s="25">
        <v>29519.69</v>
      </c>
      <c r="F29" s="19" t="s">
        <v>45</v>
      </c>
      <c r="G29" s="24">
        <v>1324</v>
      </c>
    </row>
    <row r="30" spans="1:8" s="15" customFormat="1" x14ac:dyDescent="0.3">
      <c r="B30" s="24"/>
      <c r="C30" s="19"/>
      <c r="D30" s="26" t="s">
        <v>23</v>
      </c>
      <c r="E30" s="32">
        <v>1568.58</v>
      </c>
      <c r="F30" s="19"/>
      <c r="G30" s="24"/>
    </row>
    <row r="31" spans="1:8" s="15" customFormat="1" x14ac:dyDescent="0.3">
      <c r="B31" s="24"/>
      <c r="C31" s="19"/>
      <c r="D31" s="26" t="s">
        <v>22</v>
      </c>
      <c r="E31" s="32">
        <v>0</v>
      </c>
      <c r="F31" s="19"/>
      <c r="G31" s="24"/>
    </row>
    <row r="32" spans="1:8" s="15" customFormat="1" x14ac:dyDescent="0.3">
      <c r="B32" s="24"/>
      <c r="C32" s="19"/>
      <c r="D32" s="26" t="s">
        <v>46</v>
      </c>
      <c r="E32" s="32">
        <v>32412.27</v>
      </c>
      <c r="F32" s="19"/>
      <c r="G32" s="24"/>
    </row>
    <row r="33" spans="1:7" s="15" customFormat="1" x14ac:dyDescent="0.3">
      <c r="B33" s="24"/>
      <c r="C33" s="19"/>
      <c r="D33" s="26" t="s">
        <v>33</v>
      </c>
      <c r="E33" s="48">
        <v>45000</v>
      </c>
      <c r="F33" s="19"/>
      <c r="G33" s="24"/>
    </row>
    <row r="34" spans="1:7" s="15" customFormat="1" x14ac:dyDescent="0.3">
      <c r="C34" s="23"/>
      <c r="D34" s="27"/>
      <c r="E34" s="28"/>
      <c r="F34" s="23"/>
    </row>
    <row r="35" spans="1:7" s="15" customFormat="1" x14ac:dyDescent="0.3">
      <c r="C35" s="23"/>
      <c r="D35" s="23"/>
      <c r="E35" s="23"/>
      <c r="F35" s="23"/>
    </row>
    <row r="36" spans="1:7" s="15" customFormat="1" x14ac:dyDescent="0.3">
      <c r="A36" s="29" t="s">
        <v>37</v>
      </c>
      <c r="B36" s="24" t="s">
        <v>10</v>
      </c>
      <c r="C36" s="19" t="s">
        <v>23</v>
      </c>
      <c r="D36" s="19" t="s">
        <v>29</v>
      </c>
      <c r="E36" s="23"/>
      <c r="F36" s="23"/>
    </row>
    <row r="37" spans="1:7" s="15" customFormat="1" x14ac:dyDescent="0.3">
      <c r="A37" s="30" t="s">
        <v>30</v>
      </c>
      <c r="B37" s="19">
        <v>0</v>
      </c>
      <c r="C37" s="19">
        <v>0</v>
      </c>
      <c r="D37" s="19">
        <v>0</v>
      </c>
      <c r="E37" s="23"/>
      <c r="F37" s="23"/>
    </row>
    <row r="38" spans="1:7" s="15" customFormat="1" x14ac:dyDescent="0.3">
      <c r="A38" s="30" t="s">
        <v>24</v>
      </c>
      <c r="B38" s="19">
        <v>0</v>
      </c>
      <c r="C38" s="19">
        <v>0</v>
      </c>
      <c r="D38" s="19">
        <v>0</v>
      </c>
      <c r="E38" s="23"/>
      <c r="F38" s="23"/>
    </row>
    <row r="39" spans="1:7" x14ac:dyDescent="0.3">
      <c r="A39" s="10" t="s">
        <v>26</v>
      </c>
      <c r="B39" s="10">
        <v>107.2</v>
      </c>
      <c r="C39" s="10">
        <v>19.04</v>
      </c>
      <c r="D39" s="10">
        <v>592.79999999999995</v>
      </c>
    </row>
    <row r="40" spans="1:7" x14ac:dyDescent="0.3">
      <c r="A40" s="34"/>
      <c r="B40" s="34"/>
      <c r="C40" s="34"/>
      <c r="D40" s="34"/>
    </row>
    <row r="41" spans="1:7" x14ac:dyDescent="0.3">
      <c r="A41" s="1" t="s">
        <v>41</v>
      </c>
      <c r="B41" s="34"/>
      <c r="C41" s="34"/>
      <c r="D41" s="34"/>
    </row>
    <row r="42" spans="1:7" x14ac:dyDescent="0.3">
      <c r="A42" s="2" t="s">
        <v>31</v>
      </c>
      <c r="B42" s="42">
        <v>15023</v>
      </c>
      <c r="C42" s="2"/>
      <c r="D42" s="2"/>
    </row>
    <row r="43" spans="1:7" x14ac:dyDescent="0.3">
      <c r="A43" s="33" t="s">
        <v>34</v>
      </c>
      <c r="B43" s="43" t="s">
        <v>35</v>
      </c>
      <c r="C43" s="2" t="s">
        <v>36</v>
      </c>
      <c r="D43" s="2" t="s">
        <v>39</v>
      </c>
    </row>
    <row r="44" spans="1:7" x14ac:dyDescent="0.3">
      <c r="A44" s="2" t="s">
        <v>38</v>
      </c>
      <c r="B44" s="43"/>
      <c r="C44" s="44">
        <v>1295</v>
      </c>
      <c r="D44" s="2"/>
    </row>
    <row r="45" spans="1:7" x14ac:dyDescent="0.3">
      <c r="A45" s="2" t="s">
        <v>42</v>
      </c>
      <c r="B45" s="43"/>
      <c r="C45" s="44">
        <v>29</v>
      </c>
      <c r="D45" s="2"/>
    </row>
    <row r="46" spans="1:7" x14ac:dyDescent="0.3">
      <c r="A46" s="2" t="s">
        <v>6</v>
      </c>
      <c r="B46" s="43">
        <v>300</v>
      </c>
      <c r="C46" s="44"/>
      <c r="D46" s="2"/>
    </row>
    <row r="47" spans="1:7" x14ac:dyDescent="0.3">
      <c r="A47" s="2" t="s">
        <v>40</v>
      </c>
      <c r="B47" s="43">
        <v>400</v>
      </c>
      <c r="C47" s="44"/>
      <c r="D47" s="2"/>
    </row>
    <row r="48" spans="1:7" x14ac:dyDescent="0.3">
      <c r="A48" s="2" t="s">
        <v>21</v>
      </c>
      <c r="B48" s="43">
        <v>88.37</v>
      </c>
      <c r="C48" s="44"/>
      <c r="D48" s="2"/>
    </row>
    <row r="49" spans="1:5" x14ac:dyDescent="0.3">
      <c r="A49" s="2" t="s">
        <v>21</v>
      </c>
      <c r="B49" s="43">
        <v>42.83</v>
      </c>
      <c r="C49" s="44"/>
      <c r="D49" s="2"/>
    </row>
    <row r="50" spans="1:5" x14ac:dyDescent="0.3">
      <c r="A50" s="2" t="s">
        <v>40</v>
      </c>
      <c r="B50" s="43">
        <v>600</v>
      </c>
      <c r="C50" s="44"/>
      <c r="D50" s="2"/>
    </row>
    <row r="51" spans="1:5" x14ac:dyDescent="0.3">
      <c r="A51" s="2"/>
      <c r="B51" s="43"/>
      <c r="C51" s="44"/>
      <c r="D51" s="2"/>
    </row>
    <row r="52" spans="1:5" x14ac:dyDescent="0.3">
      <c r="A52" s="2" t="s">
        <v>15</v>
      </c>
      <c r="B52" s="45">
        <f>SUM(B46:B51)</f>
        <v>1431.2</v>
      </c>
      <c r="C52" s="46">
        <f>SUM(C44:C51)</f>
        <v>1324</v>
      </c>
      <c r="D52" s="47">
        <v>15130.2</v>
      </c>
      <c r="E52" s="35"/>
    </row>
  </sheetData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Julie Rees</cp:lastModifiedBy>
  <cp:lastPrinted>2025-07-04T10:22:20Z</cp:lastPrinted>
  <dcterms:created xsi:type="dcterms:W3CDTF">2022-01-07T13:19:10Z</dcterms:created>
  <dcterms:modified xsi:type="dcterms:W3CDTF">2026-01-07T10:07:17Z</dcterms:modified>
</cp:coreProperties>
</file>