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tishmaelcommunitycouncil-my.sharepoint.com/personal/clerk_stishmaelscc_org_uk/Documents/"/>
    </mc:Choice>
  </mc:AlternateContent>
  <xr:revisionPtr revIDLastSave="67" documentId="8_{6C22B72A-E8C5-470F-A514-16CA34759355}" xr6:coauthVersionLast="47" xr6:coauthVersionMax="47" xr10:uidLastSave="{1D6C3EDA-E175-4728-8967-20FB54D3EDB2}"/>
  <bookViews>
    <workbookView xWindow="-120" yWindow="-120" windowWidth="20730" windowHeight="11160" xr2:uid="{3B7C224B-3375-4CFC-BD46-36C5BC9E27AD}"/>
  </bookViews>
  <sheets>
    <sheet name="Quar Budget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6" i="1" l="1"/>
  <c r="C28" i="1" l="1"/>
  <c r="G27" i="1" l="1"/>
  <c r="G26" i="1"/>
  <c r="G25" i="1"/>
  <c r="F24" i="1"/>
  <c r="G23" i="1"/>
  <c r="E20" i="1"/>
  <c r="E28" i="1" s="1"/>
  <c r="C20" i="1"/>
  <c r="B20" i="1"/>
  <c r="D20" i="1" s="1"/>
  <c r="F19" i="1"/>
  <c r="G19" i="1" s="1"/>
  <c r="D19" i="1"/>
  <c r="F18" i="1"/>
  <c r="G18" i="1" s="1"/>
  <c r="D18" i="1"/>
  <c r="F17" i="1"/>
  <c r="G17" i="1" s="1"/>
  <c r="D17" i="1"/>
  <c r="F16" i="1"/>
  <c r="G16" i="1" s="1"/>
  <c r="D16" i="1"/>
  <c r="F15" i="1"/>
  <c r="G15" i="1" s="1"/>
  <c r="D15" i="1"/>
  <c r="A15" i="1"/>
  <c r="F14" i="1"/>
  <c r="G14" i="1" s="1"/>
  <c r="D14" i="1"/>
  <c r="F13" i="1"/>
  <c r="G13" i="1" s="1"/>
  <c r="D13" i="1"/>
  <c r="A13" i="1"/>
  <c r="F12" i="1"/>
  <c r="G12" i="1" s="1"/>
  <c r="D12" i="1"/>
  <c r="F11" i="1"/>
  <c r="D11" i="1"/>
  <c r="F10" i="1"/>
  <c r="G10" i="1" s="1"/>
  <c r="D10" i="1"/>
  <c r="A10" i="1"/>
  <c r="G9" i="1"/>
  <c r="D9" i="1"/>
  <c r="F8" i="1"/>
  <c r="G8" i="1" s="1"/>
  <c r="D8" i="1"/>
  <c r="G11" i="1" l="1"/>
  <c r="F20" i="1"/>
  <c r="F28" i="1"/>
  <c r="G24" i="1"/>
  <c r="G20" i="1"/>
  <c r="G28" i="1" s="1"/>
</calcChain>
</file>

<file path=xl/sharedStrings.xml><?xml version="1.0" encoding="utf-8"?>
<sst xmlns="http://schemas.openxmlformats.org/spreadsheetml/2006/main" count="50" uniqueCount="46">
  <si>
    <t>St Ishmaels Community Council</t>
  </si>
  <si>
    <t>Precept</t>
  </si>
  <si>
    <t>Description</t>
  </si>
  <si>
    <t>Staffing</t>
  </si>
  <si>
    <t>General Expenditure</t>
  </si>
  <si>
    <t>Parks, Footpaths and Open Spaces</t>
  </si>
  <si>
    <t>Donations</t>
  </si>
  <si>
    <t>Insurance</t>
  </si>
  <si>
    <t>Councillor Allowances</t>
  </si>
  <si>
    <t>Contingency</t>
  </si>
  <si>
    <t>Spent</t>
  </si>
  <si>
    <t>£10,000 – PALE Drainage</t>
  </si>
  <si>
    <t>£3000 – Amenity Maintenance</t>
  </si>
  <si>
    <t>Budget</t>
  </si>
  <si>
    <t>Expenditure</t>
  </si>
  <si>
    <t>% spend</t>
  </si>
  <si>
    <t>Committed</t>
  </si>
  <si>
    <t>Total</t>
  </si>
  <si>
    <t>Variance</t>
  </si>
  <si>
    <t>Christmas</t>
  </si>
  <si>
    <t>VAT payments (out)</t>
  </si>
  <si>
    <t>VAT reclaims (in)</t>
  </si>
  <si>
    <t>Other</t>
  </si>
  <si>
    <t>Interest</t>
  </si>
  <si>
    <t>Use of Reserves</t>
  </si>
  <si>
    <t>VAT</t>
  </si>
  <si>
    <t>Amount</t>
  </si>
  <si>
    <t>£5000 - Ferryside Play Area</t>
  </si>
  <si>
    <t>Training</t>
  </si>
  <si>
    <t>£700 - Stish Start Up Fund</t>
  </si>
  <si>
    <t>Payments</t>
  </si>
  <si>
    <t>Income</t>
  </si>
  <si>
    <t>Opening Balance 1st April 2023</t>
  </si>
  <si>
    <t>2023-24 Priorities for reserves</t>
  </si>
  <si>
    <t>General Reserves 2023-24</t>
  </si>
  <si>
    <t>£5000 - Wales Audit Payment</t>
  </si>
  <si>
    <t>To spend</t>
  </si>
  <si>
    <t>Estimated Closing Balance 31st March 2024</t>
  </si>
  <si>
    <t>New AEDs</t>
  </si>
  <si>
    <t>Current Balance</t>
  </si>
  <si>
    <t>2023-24 Financial Year</t>
  </si>
  <si>
    <t>Memorial Bench Donation</t>
  </si>
  <si>
    <t>Fisherman Renovation</t>
  </si>
  <si>
    <t>Based on figures on 21st Dec 2023</t>
  </si>
  <si>
    <t>Muga Works</t>
  </si>
  <si>
    <t>(3/3 precept pmt due for £12,110.67)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</si>
</sst>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£&quot;#,##0;[Red]\-&quot;£&quot;#,##0"/>
    <numFmt numFmtId="8" formatCode="&quot;£&quot;#,##0.00;[Red]\-&quot;£&quot;#,##0.00"/>
    <numFmt numFmtId="43" formatCode="_-* #,##0.00_-;\-* #,##0.00_-;_-* &quot;-&quot;??_-;_-@_-"/>
    <numFmt numFmtId="164" formatCode="&quot;£&quot;#,##0.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sz val="11"/>
      <color theme="1" tint="0.499984740745262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2">
    <xf numFmtId="0" fontId="0" fillId="0" borderId="0" xfId="0"/>
    <xf numFmtId="0" fontId="3" fillId="0" borderId="0" xfId="0" applyFont="1"/>
    <xf numFmtId="0" fontId="3" fillId="0" borderId="1" xfId="0" applyFont="1" applyBorder="1"/>
    <xf numFmtId="0" fontId="0" fillId="0" borderId="1" xfId="0" applyBorder="1"/>
    <xf numFmtId="0" fontId="5" fillId="0" borderId="1" xfId="0" applyFont="1" applyBorder="1" applyAlignment="1">
      <alignment horizontal="justify" vertical="center"/>
    </xf>
    <xf numFmtId="6" fontId="0" fillId="0" borderId="1" xfId="0" applyNumberFormat="1" applyBorder="1"/>
    <xf numFmtId="6" fontId="3" fillId="0" borderId="0" xfId="0" applyNumberFormat="1" applyFont="1"/>
    <xf numFmtId="0" fontId="3" fillId="0" borderId="0" xfId="0" applyFont="1" applyAlignment="1">
      <alignment horizontal="right"/>
    </xf>
    <xf numFmtId="164" fontId="3" fillId="2" borderId="1" xfId="0" applyNumberFormat="1" applyFont="1" applyFill="1" applyBorder="1"/>
    <xf numFmtId="10" fontId="0" fillId="2" borderId="1" xfId="0" applyNumberFormat="1" applyFill="1" applyBorder="1"/>
    <xf numFmtId="164" fontId="0" fillId="2" borderId="1" xfId="0" applyNumberFormat="1" applyFill="1" applyBorder="1"/>
    <xf numFmtId="164" fontId="3" fillId="0" borderId="1" xfId="0" applyNumberFormat="1" applyFont="1" applyBorder="1"/>
    <xf numFmtId="164" fontId="0" fillId="0" borderId="1" xfId="0" applyNumberFormat="1" applyBorder="1"/>
    <xf numFmtId="164" fontId="0" fillId="0" borderId="1" xfId="0" applyNumberFormat="1" applyBorder="1" applyAlignment="1">
      <alignment wrapText="1"/>
    </xf>
    <xf numFmtId="0" fontId="6" fillId="0" borderId="1" xfId="0" applyFont="1" applyBorder="1" applyAlignment="1">
      <alignment horizontal="justify" vertical="center"/>
    </xf>
    <xf numFmtId="0" fontId="0" fillId="2" borderId="1" xfId="0" applyFill="1" applyBorder="1"/>
    <xf numFmtId="0" fontId="7" fillId="0" borderId="1" xfId="0" applyFont="1" applyBorder="1"/>
    <xf numFmtId="0" fontId="3" fillId="2" borderId="1" xfId="0" applyFont="1" applyFill="1" applyBorder="1"/>
    <xf numFmtId="0" fontId="3" fillId="2" borderId="1" xfId="0" applyFont="1" applyFill="1" applyBorder="1" applyAlignment="1">
      <alignment wrapText="1"/>
    </xf>
    <xf numFmtId="0" fontId="3" fillId="2" borderId="1" xfId="0" applyFont="1" applyFill="1" applyBorder="1" applyAlignment="1">
      <alignment horizontal="center"/>
    </xf>
    <xf numFmtId="10" fontId="3" fillId="2" borderId="1" xfId="0" applyNumberFormat="1" applyFont="1" applyFill="1" applyBorder="1"/>
    <xf numFmtId="0" fontId="8" fillId="3" borderId="1" xfId="0" applyFont="1" applyFill="1" applyBorder="1"/>
    <xf numFmtId="43" fontId="2" fillId="0" borderId="1" xfId="1" applyFont="1" applyBorder="1"/>
    <xf numFmtId="43" fontId="0" fillId="0" borderId="1" xfId="1" applyFont="1" applyBorder="1"/>
    <xf numFmtId="0" fontId="0" fillId="0" borderId="1" xfId="0" applyBorder="1" applyAlignment="1">
      <alignment horizontal="right"/>
    </xf>
    <xf numFmtId="6" fontId="2" fillId="0" borderId="1" xfId="1" applyNumberFormat="1" applyFont="1" applyBorder="1"/>
    <xf numFmtId="164" fontId="3" fillId="4" borderId="1" xfId="0" applyNumberFormat="1" applyFont="1" applyFill="1" applyBorder="1"/>
    <xf numFmtId="8" fontId="0" fillId="0" borderId="1" xfId="0" applyNumberFormat="1" applyBorder="1"/>
    <xf numFmtId="4" fontId="0" fillId="0" borderId="0" xfId="0" applyNumberFormat="1"/>
    <xf numFmtId="43" fontId="4" fillId="4" borderId="1" xfId="1" applyFont="1" applyFill="1" applyBorder="1"/>
    <xf numFmtId="43" fontId="0" fillId="4" borderId="1" xfId="1" applyFont="1" applyFill="1" applyBorder="1"/>
    <xf numFmtId="164" fontId="9" fillId="2" borderId="1" xfId="0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Clerk\Documents\Finance\St%20Ish%20Accounts%20Spreadsheet%20-%203.xlsx" TargetMode="External"/><Relationship Id="rId1" Type="http://schemas.openxmlformats.org/officeDocument/2006/relationships/externalLinkPath" Target="file:///C:\Users\Clerk\Documents\Finance\St%20Ish%20Accounts%20Spreadsheet%20-%2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2016-17"/>
      <sheetName val="2017-18"/>
      <sheetName val="2018-19"/>
      <sheetName val="2019-20"/>
      <sheetName val="Bank Account Data"/>
      <sheetName val="2020-21"/>
      <sheetName val="2021-22"/>
      <sheetName val="2022-23"/>
      <sheetName val="VAT 22-23"/>
      <sheetName val="2023-24"/>
      <sheetName val="VAT 20-21"/>
      <sheetName val="VAT 19-20"/>
      <sheetName val="cheques"/>
      <sheetName val="S137"/>
      <sheetName val="Asset Register"/>
      <sheetName val="Bank Reconcilliation"/>
      <sheetName val="Budget Report"/>
      <sheetName val="Budget Report 20-21"/>
      <sheetName val="Budget 21-22"/>
      <sheetName val="Budget 22-23"/>
    </sheetNames>
    <sheetDataSet>
      <sheetData sheetId="0"/>
      <sheetData sheetId="1"/>
      <sheetData sheetId="2"/>
      <sheetData sheetId="3">
        <row r="1">
          <cell r="K1" t="str">
            <v>Admin</v>
          </cell>
          <cell r="O1" t="str">
            <v>Public Lighting</v>
          </cell>
          <cell r="Q1" t="str">
            <v>Community Halls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B2D7CC-319A-4407-9DFE-D6D874DC2745}">
  <dimension ref="A1:G48"/>
  <sheetViews>
    <sheetView tabSelected="1" workbookViewId="0">
      <selection activeCell="C10" sqref="C10"/>
    </sheetView>
  </sheetViews>
  <sheetFormatPr defaultRowHeight="15" x14ac:dyDescent="0.25"/>
  <cols>
    <col min="1" max="1" width="36.42578125" bestFit="1" customWidth="1"/>
    <col min="2" max="2" width="10.85546875" bestFit="1" customWidth="1"/>
    <col min="3" max="3" width="11.140625" bestFit="1" customWidth="1"/>
    <col min="5" max="5" width="10.5703125" bestFit="1" customWidth="1"/>
    <col min="6" max="6" width="11.140625" bestFit="1" customWidth="1"/>
    <col min="7" max="7" width="11.85546875" bestFit="1" customWidth="1"/>
    <col min="9" max="9" width="9" bestFit="1" customWidth="1"/>
  </cols>
  <sheetData>
    <row r="1" spans="1:7" x14ac:dyDescent="0.25">
      <c r="A1" s="1" t="s">
        <v>0</v>
      </c>
      <c r="B1" s="1"/>
      <c r="C1" s="1"/>
      <c r="D1" s="1"/>
      <c r="E1" s="1"/>
      <c r="F1" s="1"/>
      <c r="G1" s="1"/>
    </row>
    <row r="2" spans="1:7" x14ac:dyDescent="0.25">
      <c r="A2" s="1"/>
      <c r="B2" s="1"/>
      <c r="C2" s="1"/>
      <c r="D2" s="1"/>
      <c r="E2" s="1"/>
    </row>
    <row r="3" spans="1:7" x14ac:dyDescent="0.25">
      <c r="A3" s="1" t="s">
        <v>40</v>
      </c>
      <c r="B3" s="1"/>
      <c r="C3" s="1"/>
      <c r="D3" s="1" t="s">
        <v>1</v>
      </c>
      <c r="E3" s="6">
        <v>36332</v>
      </c>
    </row>
    <row r="4" spans="1:7" x14ac:dyDescent="0.25">
      <c r="A4" s="1"/>
      <c r="B4" s="1"/>
      <c r="C4" s="1"/>
      <c r="D4" s="1"/>
      <c r="E4" s="6"/>
    </row>
    <row r="5" spans="1:7" x14ac:dyDescent="0.25">
      <c r="A5" s="1"/>
      <c r="B5" s="1"/>
      <c r="C5" s="1"/>
      <c r="D5" s="7" t="s">
        <v>32</v>
      </c>
      <c r="E5" s="6">
        <v>41446</v>
      </c>
    </row>
    <row r="6" spans="1:7" x14ac:dyDescent="0.25">
      <c r="A6" s="1"/>
      <c r="B6" s="1"/>
      <c r="C6" s="1"/>
      <c r="D6" s="1"/>
      <c r="E6" s="1"/>
    </row>
    <row r="7" spans="1:7" ht="30" x14ac:dyDescent="0.25">
      <c r="A7" s="17" t="s">
        <v>2</v>
      </c>
      <c r="B7" s="17" t="s">
        <v>13</v>
      </c>
      <c r="C7" s="18" t="s">
        <v>14</v>
      </c>
      <c r="D7" s="17" t="s">
        <v>15</v>
      </c>
      <c r="E7" s="19" t="s">
        <v>16</v>
      </c>
      <c r="F7" s="17" t="s">
        <v>17</v>
      </c>
      <c r="G7" s="17" t="s">
        <v>18</v>
      </c>
    </row>
    <row r="8" spans="1:7" x14ac:dyDescent="0.25">
      <c r="A8" s="15" t="s">
        <v>3</v>
      </c>
      <c r="B8" s="8">
        <v>7960</v>
      </c>
      <c r="C8" s="8">
        <v>5785.45</v>
      </c>
      <c r="D8" s="9">
        <f>C8/B8</f>
        <v>0.72681532663316584</v>
      </c>
      <c r="E8" s="10">
        <v>1883.7</v>
      </c>
      <c r="F8" s="8">
        <f>C8+E8</f>
        <v>7669.15</v>
      </c>
      <c r="G8" s="10">
        <f>B8-F8</f>
        <v>290.85000000000036</v>
      </c>
    </row>
    <row r="9" spans="1:7" x14ac:dyDescent="0.25">
      <c r="A9" s="15" t="s">
        <v>4</v>
      </c>
      <c r="B9" s="8">
        <v>2700</v>
      </c>
      <c r="C9" s="8">
        <v>1512.53</v>
      </c>
      <c r="D9" s="9">
        <f t="shared" ref="D9:D20" si="0">C9/B9</f>
        <v>0.5601962962962963</v>
      </c>
      <c r="E9" s="10"/>
      <c r="F9" s="8">
        <v>2007.53</v>
      </c>
      <c r="G9" s="10">
        <f t="shared" ref="G9:G19" si="1">B9-F9</f>
        <v>692.47</v>
      </c>
    </row>
    <row r="10" spans="1:7" x14ac:dyDescent="0.25">
      <c r="A10" s="15" t="str">
        <f>'[1]2019-20'!K1</f>
        <v>Admin</v>
      </c>
      <c r="B10" s="8">
        <v>2000</v>
      </c>
      <c r="C10" s="31">
        <v>1711.58</v>
      </c>
      <c r="D10" s="9">
        <f t="shared" si="0"/>
        <v>0.85578999999999994</v>
      </c>
      <c r="E10" s="10">
        <v>230</v>
      </c>
      <c r="F10" s="8">
        <f t="shared" ref="F10:F19" si="2">C10+E10</f>
        <v>1941.58</v>
      </c>
      <c r="G10" s="10">
        <f t="shared" si="1"/>
        <v>58.420000000000073</v>
      </c>
    </row>
    <row r="11" spans="1:7" x14ac:dyDescent="0.25">
      <c r="A11" s="15" t="s">
        <v>5</v>
      </c>
      <c r="B11" s="8">
        <v>12000</v>
      </c>
      <c r="C11" s="31">
        <v>10097</v>
      </c>
      <c r="D11" s="9">
        <f t="shared" si="0"/>
        <v>0.8414166666666667</v>
      </c>
      <c r="E11" s="10">
        <v>1750</v>
      </c>
      <c r="F11" s="8">
        <f t="shared" si="2"/>
        <v>11847</v>
      </c>
      <c r="G11" s="10">
        <f t="shared" si="1"/>
        <v>153</v>
      </c>
    </row>
    <row r="12" spans="1:7" x14ac:dyDescent="0.25">
      <c r="A12" s="15" t="s">
        <v>6</v>
      </c>
      <c r="B12" s="8">
        <v>2200</v>
      </c>
      <c r="C12" s="31">
        <v>2800</v>
      </c>
      <c r="D12" s="9">
        <f t="shared" si="0"/>
        <v>1.2727272727272727</v>
      </c>
      <c r="E12" s="10"/>
      <c r="F12" s="8">
        <f t="shared" si="2"/>
        <v>2800</v>
      </c>
      <c r="G12" s="10">
        <f t="shared" si="1"/>
        <v>-600</v>
      </c>
    </row>
    <row r="13" spans="1:7" x14ac:dyDescent="0.25">
      <c r="A13" s="15" t="str">
        <f>'[1]2019-20'!O1</f>
        <v>Public Lighting</v>
      </c>
      <c r="B13" s="8">
        <v>1500</v>
      </c>
      <c r="C13" s="8">
        <v>979.82</v>
      </c>
      <c r="D13" s="9">
        <f t="shared" si="0"/>
        <v>0.65321333333333331</v>
      </c>
      <c r="E13" s="10"/>
      <c r="F13" s="8">
        <f t="shared" si="2"/>
        <v>979.82</v>
      </c>
      <c r="G13" s="10">
        <f t="shared" si="1"/>
        <v>520.17999999999995</v>
      </c>
    </row>
    <row r="14" spans="1:7" x14ac:dyDescent="0.25">
      <c r="A14" s="15" t="s">
        <v>28</v>
      </c>
      <c r="B14" s="8">
        <v>300</v>
      </c>
      <c r="C14" s="8">
        <v>76.5</v>
      </c>
      <c r="D14" s="9">
        <f t="shared" si="0"/>
        <v>0.255</v>
      </c>
      <c r="E14" s="10"/>
      <c r="F14" s="8">
        <f t="shared" si="2"/>
        <v>76.5</v>
      </c>
      <c r="G14" s="10">
        <f t="shared" si="1"/>
        <v>223.5</v>
      </c>
    </row>
    <row r="15" spans="1:7" x14ac:dyDescent="0.25">
      <c r="A15" s="15" t="str">
        <f>'[1]2019-20'!Q1</f>
        <v>Community Halls</v>
      </c>
      <c r="B15" s="8">
        <v>1900</v>
      </c>
      <c r="C15" s="8">
        <v>0</v>
      </c>
      <c r="D15" s="9">
        <f t="shared" si="0"/>
        <v>0</v>
      </c>
      <c r="E15" s="10"/>
      <c r="F15" s="8">
        <f t="shared" si="2"/>
        <v>0</v>
      </c>
      <c r="G15" s="10">
        <f t="shared" si="1"/>
        <v>1900</v>
      </c>
    </row>
    <row r="16" spans="1:7" x14ac:dyDescent="0.25">
      <c r="A16" s="15" t="s">
        <v>7</v>
      </c>
      <c r="B16" s="8">
        <v>900</v>
      </c>
      <c r="C16" s="8">
        <v>863.98</v>
      </c>
      <c r="D16" s="9">
        <f t="shared" si="0"/>
        <v>0.95997777777777782</v>
      </c>
      <c r="E16" s="10"/>
      <c r="F16" s="8">
        <f t="shared" si="2"/>
        <v>863.98</v>
      </c>
      <c r="G16" s="10">
        <f t="shared" si="1"/>
        <v>36.019999999999982</v>
      </c>
    </row>
    <row r="17" spans="1:7" x14ac:dyDescent="0.25">
      <c r="A17" s="15" t="s">
        <v>19</v>
      </c>
      <c r="B17" s="8">
        <v>2000</v>
      </c>
      <c r="C17" s="8">
        <v>384</v>
      </c>
      <c r="D17" s="9">
        <f t="shared" si="0"/>
        <v>0.192</v>
      </c>
      <c r="E17" s="10">
        <v>1093.7</v>
      </c>
      <c r="F17" s="8">
        <f t="shared" si="2"/>
        <v>1477.7</v>
      </c>
      <c r="G17" s="10">
        <f t="shared" si="1"/>
        <v>522.29999999999995</v>
      </c>
    </row>
    <row r="18" spans="1:7" x14ac:dyDescent="0.25">
      <c r="A18" s="15" t="s">
        <v>8</v>
      </c>
      <c r="B18" s="8">
        <v>1872</v>
      </c>
      <c r="C18" s="8">
        <v>312</v>
      </c>
      <c r="D18" s="9">
        <f t="shared" si="0"/>
        <v>0.16666666666666666</v>
      </c>
      <c r="E18" s="10">
        <v>312</v>
      </c>
      <c r="F18" s="8">
        <f t="shared" si="2"/>
        <v>624</v>
      </c>
      <c r="G18" s="10">
        <f t="shared" si="1"/>
        <v>1248</v>
      </c>
    </row>
    <row r="19" spans="1:7" x14ac:dyDescent="0.25">
      <c r="A19" s="15" t="s">
        <v>9</v>
      </c>
      <c r="B19" s="8">
        <v>1000</v>
      </c>
      <c r="C19" s="8">
        <v>0</v>
      </c>
      <c r="D19" s="9">
        <f t="shared" si="0"/>
        <v>0</v>
      </c>
      <c r="E19" s="10"/>
      <c r="F19" s="8">
        <f t="shared" si="2"/>
        <v>0</v>
      </c>
      <c r="G19" s="10">
        <f t="shared" si="1"/>
        <v>1000</v>
      </c>
    </row>
    <row r="20" spans="1:7" x14ac:dyDescent="0.25">
      <c r="A20" s="17"/>
      <c r="B20" s="8">
        <f>SUM(B8:B19)</f>
        <v>36332</v>
      </c>
      <c r="C20" s="26">
        <f>SUM(C8:C19)</f>
        <v>24522.859999999997</v>
      </c>
      <c r="D20" s="20">
        <f t="shared" si="0"/>
        <v>0.67496587030716715</v>
      </c>
      <c r="E20" s="8">
        <f>SUM(E8:E19)</f>
        <v>5269.4</v>
      </c>
      <c r="F20" s="8">
        <f>SUM(F8:F19)</f>
        <v>30287.260000000002</v>
      </c>
      <c r="G20" s="8">
        <f>SUM(G8:G19)</f>
        <v>6044.7400000000007</v>
      </c>
    </row>
    <row r="23" spans="1:7" x14ac:dyDescent="0.25">
      <c r="A23" s="3" t="s">
        <v>20</v>
      </c>
      <c r="B23" s="12"/>
      <c r="C23" s="8">
        <v>-2029.48</v>
      </c>
      <c r="D23" s="12"/>
      <c r="E23" s="12">
        <v>0</v>
      </c>
      <c r="F23" s="11"/>
      <c r="G23" s="12">
        <f t="shared" ref="G23:G27" si="3">B23-F23</f>
        <v>0</v>
      </c>
    </row>
    <row r="24" spans="1:7" x14ac:dyDescent="0.25">
      <c r="A24" s="3" t="s">
        <v>21</v>
      </c>
      <c r="B24" s="12"/>
      <c r="C24" s="11">
        <v>2601.15</v>
      </c>
      <c r="D24" s="12"/>
      <c r="E24" s="12">
        <v>0</v>
      </c>
      <c r="F24" s="11">
        <f t="shared" ref="F24" si="4">C24+E24</f>
        <v>2601.15</v>
      </c>
      <c r="G24" s="12">
        <f t="shared" si="3"/>
        <v>-2601.15</v>
      </c>
    </row>
    <row r="25" spans="1:7" x14ac:dyDescent="0.25">
      <c r="A25" s="3" t="s">
        <v>22</v>
      </c>
      <c r="B25" s="12"/>
      <c r="C25" s="11"/>
      <c r="D25" s="12"/>
      <c r="E25" s="12">
        <v>0</v>
      </c>
      <c r="F25" s="11"/>
      <c r="G25" s="12">
        <f>F25</f>
        <v>0</v>
      </c>
    </row>
    <row r="26" spans="1:7" x14ac:dyDescent="0.25">
      <c r="A26" s="3" t="s">
        <v>1</v>
      </c>
      <c r="B26" s="12">
        <f>B6-36332</f>
        <v>-36332</v>
      </c>
      <c r="C26" s="11"/>
      <c r="D26" s="12"/>
      <c r="E26" s="12"/>
      <c r="F26" s="11"/>
      <c r="G26" s="12">
        <f t="shared" si="3"/>
        <v>-36332</v>
      </c>
    </row>
    <row r="27" spans="1:7" x14ac:dyDescent="0.25">
      <c r="A27" s="3" t="s">
        <v>23</v>
      </c>
      <c r="B27" s="12"/>
      <c r="C27" s="11"/>
      <c r="D27" s="13"/>
      <c r="E27" s="12"/>
      <c r="F27" s="11">
        <v>340.68</v>
      </c>
      <c r="G27" s="12">
        <f t="shared" si="3"/>
        <v>-340.68</v>
      </c>
    </row>
    <row r="28" spans="1:7" x14ac:dyDescent="0.25">
      <c r="A28" s="2" t="s">
        <v>17</v>
      </c>
      <c r="B28" s="11"/>
      <c r="C28" s="11">
        <f>SUM(C23:C27)</f>
        <v>571.67000000000007</v>
      </c>
      <c r="D28" s="11"/>
      <c r="E28" s="11">
        <f>SUM(E20:E27)</f>
        <v>5269.4</v>
      </c>
      <c r="F28" s="11">
        <f>SUM(F23:F27)</f>
        <v>2941.83</v>
      </c>
      <c r="G28" s="11">
        <f>SUM(G20:G27)</f>
        <v>-33229.089999999997</v>
      </c>
    </row>
    <row r="30" spans="1:7" x14ac:dyDescent="0.25">
      <c r="B30" s="3" t="s">
        <v>31</v>
      </c>
      <c r="C30" s="22">
        <v>27163.16</v>
      </c>
      <c r="D30" s="3" t="s">
        <v>30</v>
      </c>
      <c r="E30" s="23">
        <v>32584.3</v>
      </c>
    </row>
    <row r="31" spans="1:7" x14ac:dyDescent="0.25">
      <c r="B31" s="3"/>
      <c r="C31" s="3"/>
      <c r="D31" s="24" t="s">
        <v>25</v>
      </c>
      <c r="E31" s="29">
        <v>2029.48</v>
      </c>
    </row>
    <row r="32" spans="1:7" x14ac:dyDescent="0.25">
      <c r="B32" s="3"/>
      <c r="C32" s="3"/>
      <c r="D32" s="24" t="s">
        <v>24</v>
      </c>
      <c r="E32" s="30">
        <v>6031.96</v>
      </c>
    </row>
    <row r="33" spans="1:6" x14ac:dyDescent="0.25">
      <c r="B33" s="3"/>
      <c r="C33" s="3"/>
      <c r="D33" s="24" t="s">
        <v>37</v>
      </c>
      <c r="E33" s="25">
        <v>40000</v>
      </c>
    </row>
    <row r="34" spans="1:6" x14ac:dyDescent="0.25">
      <c r="D34" s="7" t="s">
        <v>39</v>
      </c>
      <c r="E34" s="28">
        <v>37018.69</v>
      </c>
      <c r="F34" t="s">
        <v>45</v>
      </c>
    </row>
    <row r="36" spans="1:6" x14ac:dyDescent="0.25">
      <c r="A36" s="2" t="s">
        <v>33</v>
      </c>
      <c r="B36" s="3" t="s">
        <v>10</v>
      </c>
      <c r="C36" s="16" t="s">
        <v>25</v>
      </c>
      <c r="D36" s="3" t="s">
        <v>36</v>
      </c>
    </row>
    <row r="37" spans="1:6" x14ac:dyDescent="0.25">
      <c r="A37" s="4" t="s">
        <v>11</v>
      </c>
      <c r="B37" s="3"/>
      <c r="C37" s="16"/>
      <c r="D37" s="3"/>
    </row>
    <row r="38" spans="1:6" x14ac:dyDescent="0.25">
      <c r="A38" s="4" t="s">
        <v>12</v>
      </c>
      <c r="B38" s="3"/>
      <c r="C38" s="16"/>
      <c r="D38" s="3"/>
    </row>
    <row r="39" spans="1:6" x14ac:dyDescent="0.25">
      <c r="A39" s="4" t="s">
        <v>27</v>
      </c>
      <c r="B39" s="3">
        <v>485</v>
      </c>
      <c r="C39" s="16">
        <v>97</v>
      </c>
      <c r="D39" s="3"/>
    </row>
    <row r="40" spans="1:6" x14ac:dyDescent="0.25">
      <c r="A40" s="4" t="s">
        <v>35</v>
      </c>
      <c r="B40" s="5">
        <v>1392</v>
      </c>
      <c r="C40" s="16"/>
      <c r="D40" s="3"/>
    </row>
    <row r="41" spans="1:6" x14ac:dyDescent="0.25">
      <c r="A41" s="14" t="s">
        <v>34</v>
      </c>
      <c r="B41" s="3" t="s">
        <v>26</v>
      </c>
      <c r="C41" s="16" t="s">
        <v>25</v>
      </c>
      <c r="D41" s="3"/>
    </row>
    <row r="42" spans="1:6" x14ac:dyDescent="0.25">
      <c r="A42" s="4" t="s">
        <v>38</v>
      </c>
      <c r="B42" s="5">
        <v>2590</v>
      </c>
      <c r="C42" s="16">
        <v>518</v>
      </c>
      <c r="D42" s="3"/>
    </row>
    <row r="43" spans="1:6" x14ac:dyDescent="0.25">
      <c r="A43" s="3" t="s">
        <v>41</v>
      </c>
      <c r="B43" s="27">
        <v>746.98</v>
      </c>
      <c r="C43" s="16"/>
      <c r="D43" s="3"/>
    </row>
    <row r="44" spans="1:6" x14ac:dyDescent="0.25">
      <c r="A44" s="3" t="s">
        <v>42</v>
      </c>
      <c r="B44" s="27">
        <v>817.98</v>
      </c>
      <c r="C44" s="16"/>
      <c r="D44" s="3"/>
    </row>
    <row r="45" spans="1:6" x14ac:dyDescent="0.25">
      <c r="A45" s="3" t="s">
        <v>44</v>
      </c>
      <c r="B45" s="3"/>
      <c r="C45" s="16"/>
      <c r="D45" s="3"/>
    </row>
    <row r="46" spans="1:6" x14ac:dyDescent="0.25">
      <c r="A46" s="21" t="s">
        <v>29</v>
      </c>
      <c r="B46" s="21">
        <v>107.2</v>
      </c>
      <c r="C46" s="21">
        <v>19.04</v>
      </c>
      <c r="D46" s="21">
        <v>592.79999999999995</v>
      </c>
    </row>
    <row r="48" spans="1:6" x14ac:dyDescent="0.25">
      <c r="A48" t="s">
        <v>43</v>
      </c>
    </row>
  </sheetData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Quar Budget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Clerk</dc:creator>
  <cp:lastModifiedBy>Julie Rees</cp:lastModifiedBy>
  <cp:lastPrinted>2023-01-10T10:21:23Z</cp:lastPrinted>
  <dcterms:created xsi:type="dcterms:W3CDTF">2022-01-07T13:19:10Z</dcterms:created>
  <dcterms:modified xsi:type="dcterms:W3CDTF">2023-12-22T10:05:50Z</dcterms:modified>
</cp:coreProperties>
</file>